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2" firstSheet="2" activeTab="2"/>
  </bookViews>
  <sheets>
    <sheet name="Форма_3" sheetId="9" state="hidden" r:id="rId1"/>
    <sheet name="Areas" sheetId="10" state="hidden" r:id="rId2"/>
    <sheet name="10-А" sheetId="25" r:id="rId3"/>
    <sheet name="Анализ МБОУ СОШ № 30" sheetId="26" r:id="rId4"/>
  </sheets>
  <definedNames>
    <definedName name="_xlnm.Print_Area" localSheetId="2">'10-А'!$A$7:$J$25</definedName>
    <definedName name="_xlnm.Print_Area" localSheetId="3">'Анализ МБОУ СОШ № 30'!$A$7:$K$25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4525"/>
</workbook>
</file>

<file path=xl/calcChain.xml><?xml version="1.0" encoding="utf-8"?>
<calcChain xmlns="http://schemas.openxmlformats.org/spreadsheetml/2006/main">
  <c r="C11" i="26" l="1"/>
  <c r="D11" i="26"/>
  <c r="E11" i="26"/>
  <c r="F11" i="26"/>
  <c r="G11" i="26"/>
  <c r="C12" i="26"/>
  <c r="D12" i="26"/>
  <c r="E12" i="26"/>
  <c r="F12" i="26"/>
  <c r="G12" i="26"/>
  <c r="C13" i="26"/>
  <c r="D13" i="26"/>
  <c r="E13" i="26"/>
  <c r="F13" i="26"/>
  <c r="G13" i="26"/>
  <c r="C14" i="26"/>
  <c r="D14" i="26"/>
  <c r="E14" i="26"/>
  <c r="F14" i="26"/>
  <c r="G14" i="26"/>
  <c r="C15" i="26"/>
  <c r="D15" i="26"/>
  <c r="E15" i="26"/>
  <c r="F15" i="26"/>
  <c r="G15" i="26"/>
  <c r="C16" i="26"/>
  <c r="D16" i="26"/>
  <c r="E16" i="26"/>
  <c r="F16" i="26"/>
  <c r="G16" i="26"/>
  <c r="C17" i="26"/>
  <c r="D17" i="26"/>
  <c r="E17" i="26"/>
  <c r="F17" i="26"/>
  <c r="G17" i="26"/>
  <c r="C18" i="26"/>
  <c r="D18" i="26"/>
  <c r="E18" i="26"/>
  <c r="F18" i="26"/>
  <c r="G18" i="26"/>
  <c r="B12" i="26"/>
  <c r="B13" i="26"/>
  <c r="B14" i="26"/>
  <c r="B15" i="26"/>
  <c r="B16" i="26"/>
  <c r="B17" i="26"/>
  <c r="B18" i="26"/>
  <c r="B11" i="26"/>
  <c r="D5" i="26" l="1"/>
  <c r="E5" i="26"/>
  <c r="F5" i="26"/>
  <c r="G5" i="26"/>
  <c r="H5" i="26"/>
  <c r="I5" i="26"/>
  <c r="J5" i="26"/>
  <c r="K5" i="26"/>
  <c r="C5" i="26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I18" i="26"/>
  <c r="I18" i="25"/>
  <c r="H18" i="25" s="1"/>
  <c r="I14" i="26" l="1"/>
  <c r="I16" i="26"/>
  <c r="I17" i="26"/>
  <c r="I13" i="26"/>
  <c r="I12" i="26"/>
  <c r="I15" i="26"/>
  <c r="H18" i="26" l="1"/>
  <c r="H17" i="26"/>
  <c r="H16" i="26"/>
  <c r="H15" i="26"/>
  <c r="H14" i="26"/>
  <c r="H13" i="26"/>
  <c r="H12" i="26"/>
  <c r="C4" i="26"/>
  <c r="C6" i="26" s="1"/>
  <c r="I11" i="26" s="1"/>
  <c r="H11" i="26" s="1"/>
  <c r="I17" i="25" l="1"/>
  <c r="H17" i="25" s="1"/>
  <c r="I16" i="25"/>
  <c r="H16" i="25" s="1"/>
  <c r="I15" i="25"/>
  <c r="H15" i="25" s="1"/>
  <c r="I14" i="25"/>
  <c r="H14" i="25" s="1"/>
  <c r="I13" i="25"/>
  <c r="H13" i="25" s="1"/>
  <c r="I12" i="25"/>
  <c r="H12" i="25" s="1"/>
  <c r="I11" i="25"/>
  <c r="H11" i="25" s="1"/>
  <c r="F9" i="26" l="1"/>
  <c r="F9" i="25"/>
  <c r="J15" i="25" l="1"/>
  <c r="J18" i="25"/>
  <c r="J12" i="26"/>
  <c r="J14" i="26"/>
  <c r="J11" i="26"/>
  <c r="J18" i="26"/>
  <c r="J13" i="26"/>
  <c r="J15" i="26"/>
  <c r="J16" i="26"/>
  <c r="J17" i="26"/>
  <c r="J12" i="25"/>
  <c r="J16" i="25"/>
  <c r="J13" i="25"/>
  <c r="J17" i="25"/>
  <c r="J14" i="25"/>
  <c r="J11" i="25"/>
  <c r="B24" i="26"/>
  <c r="B23" i="26"/>
  <c r="B22" i="26"/>
  <c r="B21" i="26"/>
  <c r="B22" i="25"/>
  <c r="B23" i="25"/>
  <c r="B24" i="25"/>
  <c r="B21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<sst xmlns="http://schemas.openxmlformats.org/spreadsheetml/2006/main" count="187" uniqueCount="109">
  <si>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</si>
  <si>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</si>
  <si>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</si>
  <si>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</si>
  <si>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</si>
  <si>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</si>
  <si>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</si>
  <si>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</si>
  <si>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</si>
  <si>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</si>
  <si>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</si>
  <si>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</si>
  <si>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</si>
  <si>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</si>
  <si>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</si>
  <si>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</si>
  <si>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</si>
  <si>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</si>
  <si>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</si>
  <si>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</si>
  <si>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</si>
  <si>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</si>
  <si>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</si>
  <si>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</si>
  <si>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</si>
  <si>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</si>
  <si>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</si>
  <si>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</si>
  <si>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</si>
  <si>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</si>
  <si>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</si>
  <si>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</si>
  <si>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</si>
  <si>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</si>
  <si>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</si>
  <si>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</si>
  <si>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</si>
  <si>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</si>
  <si>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</si>
  <si>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</si>
  <si>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</si>
  <si>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</si>
  <si>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</si>
  <si>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</si>
  <si>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</si>
  <si>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</si>
  <si>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</si>
  <si>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</si>
  <si>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</si>
  <si>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</si>
  <si>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</si>
  <si>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</si>
  <si>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</si>
  <si>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</si>
  <si>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</si>
  <si>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</si>
  <si>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</si>
  <si>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</si>
  <si>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</si>
  <si>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</si>
  <si>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</si>
  <si>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</si>
  <si>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</si>
  <si>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</si>
  <si>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</si>
  <si>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</si>
  <si>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Коды проверяемых требований к уровню подготовки выпускников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</si>
  <si>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</si>
  <si>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</si>
  <si>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</si>
  <si>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</si>
  <si>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</si>
  <si>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</si>
  <si>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</si>
  <si>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</si>
  <si>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</si>
  <si>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</si>
  <si>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</si>
  <si>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</si>
  <si>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 xml:space="preserve">Б </t>
  </si>
  <si>
    <t xml:space="preserve">П </t>
  </si>
  <si>
    <t xml:space="preserve">5.4 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</si>
  <si>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</si>
  <si>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</si>
  <si>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</si>
  <si>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</si>
  <si>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8
1 б</t>
  </si>
  <si>
    <t>8
2 б</t>
  </si>
  <si>
    <t xml:space="preserve">Уметь  выполнять вычисления и преобразования </t>
  </si>
  <si>
    <t xml:space="preserve">Уметь использовать приобретенные знания и умения в практической деятельности и повседневной жизни </t>
  </si>
  <si>
    <t xml:space="preserve">Уметь выполнять действия с геометрическими фигурами, координатами и векторами </t>
  </si>
  <si>
    <t xml:space="preserve">4.1 </t>
  </si>
  <si>
    <t xml:space="preserve">Уметь решать  уравнения и неравенства </t>
  </si>
  <si>
    <t xml:space="preserve">Уметь строить и исследовать простейшие математические модели </t>
  </si>
  <si>
    <t xml:space="preserve">2.1 </t>
  </si>
  <si>
    <t xml:space="preserve">1.1.3- 1.1.5; 1.4.2,1.4.3 </t>
  </si>
  <si>
    <t>1.1-1.3</t>
  </si>
  <si>
    <t xml:space="preserve">3.1-3.3; 6.2.1 </t>
  </si>
  <si>
    <t xml:space="preserve">3.1; 6.2 </t>
  </si>
  <si>
    <t xml:space="preserve">5.1.1; 1.2.1 </t>
  </si>
  <si>
    <t xml:space="preserve">1.2.4,1.2.5, 1.2.7, 1.4.4 </t>
  </si>
  <si>
    <t xml:space="preserve">1.2-1.3 </t>
  </si>
  <si>
    <t xml:space="preserve">6.3 </t>
  </si>
  <si>
    <t xml:space="preserve">5.1; 5.5.1 </t>
  </si>
  <si>
    <t xml:space="preserve">2.1, 2.2 </t>
  </si>
  <si>
    <t xml:space="preserve">5.1 </t>
  </si>
  <si>
    <t>КДР 10 класс по математике 23.11.2018 г.</t>
  </si>
  <si>
    <t>по МБОУ СОШ № 30</t>
  </si>
  <si>
    <t>по 10-А классу МБОУ СОШ №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</si>
</sst>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0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  <protection hidden="1"/>
    </xf>
    <xf numFmtId="0" fontId="20" fillId="0" borderId="35" xfId="0" applyFont="1" applyBorder="1" applyAlignment="1" applyProtection="1">
      <alignment horizontal="center" vertical="center" wrapText="1"/>
      <protection hidden="1"/>
    </xf>
    <xf numFmtId="0" fontId="20" fillId="7" borderId="35" xfId="0" applyFont="1" applyFill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  <xf numFmtId="164" fontId="25" fillId="0" borderId="1" xfId="0" applyNumberFormat="1" applyFont="1" applyFill="1" applyBorder="1" applyAlignment="1" applyProtection="1">
      <alignment horizontal="center" vertical="center"/>
      <protection locked="0" hidden="1"/>
    </xf>
    <xf numFmtId="9" fontId="3" fillId="0" borderId="2" xfId="3" applyFont="1" applyBorder="1" applyAlignment="1" applyProtection="1">
      <alignment horizontal="center" vertical="center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21"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0000"/>
        </patternFill>
      </fill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4.4" x14ac:dyDescent="0.3"/>
  <cols>
    <col min="1" max="1" width="25.5546875" customWidth="1"/>
    <col min="2" max="2" width="12.88671875" customWidth="1"/>
    <col min="3" max="3" width="8.44140625" customWidth="1"/>
    <col min="4" max="4" width="16.6640625" customWidth="1"/>
    <col min="5" max="6" width="8.33203125" customWidth="1"/>
    <col min="7" max="8" width="7.6640625" customWidth="1"/>
    <col min="9" max="12" width="8.33203125" customWidth="1"/>
    <col min="13" max="13" width="8.6640625" customWidth="1"/>
    <col min="14" max="17" width="7.6640625" customWidth="1"/>
    <col min="18" max="21" width="8.33203125" customWidth="1"/>
    <col min="22" max="25" width="7.5546875" customWidth="1"/>
    <col min="30" max="30" width="16.88671875" customWidth="1"/>
  </cols>
  <sheetData>
    <row r="1" spans="1:30" ht="42.6" thickBot="1" x14ac:dyDescent="0.35">
      <c r="A1" s="90" t="e">
        <f>#REF!</f>
        <v>#REF!</v>
      </c>
      <c r="B1" s="91"/>
      <c r="C1" s="92"/>
      <c r="D1" s="39" t="s">
        <v>54</v>
      </c>
      <c r="E1" s="31"/>
      <c r="F1" s="93" t="e">
        <f>#REF!</f>
        <v>#REF!</v>
      </c>
      <c r="G1" s="94"/>
      <c r="H1" s="95" t="s">
        <v>51</v>
      </c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30" ht="15" thickBot="1" x14ac:dyDescent="0.35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5">
      <c r="A3" s="96" t="s">
        <v>52</v>
      </c>
      <c r="B3" s="97" t="s">
        <v>49</v>
      </c>
      <c r="C3" s="99" t="s">
        <v>48</v>
      </c>
      <c r="D3" s="103" t="s">
        <v>55</v>
      </c>
      <c r="E3" s="105" t="s">
        <v>50</v>
      </c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96" t="s">
        <v>57</v>
      </c>
      <c r="W3" s="106"/>
      <c r="X3" s="106"/>
      <c r="Y3" s="106"/>
      <c r="Z3" s="96" t="s">
        <v>59</v>
      </c>
      <c r="AA3" s="106"/>
      <c r="AB3" s="106"/>
      <c r="AC3" s="106"/>
      <c r="AD3" s="101" t="s">
        <v>58</v>
      </c>
    </row>
    <row r="4" spans="1:30" ht="16.2" thickBot="1" x14ac:dyDescent="0.35">
      <c r="A4" s="96"/>
      <c r="B4" s="98"/>
      <c r="C4" s="100"/>
      <c r="D4" s="104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2"/>
    </row>
    <row r="5" spans="1:30" x14ac:dyDescent="0.3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3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3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3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" thickBot="1" x14ac:dyDescent="0.35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3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3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3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3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" thickBot="1" x14ac:dyDescent="0.35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3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3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3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3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" thickBot="1" x14ac:dyDescent="0.35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3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3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3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3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" thickBot="1" x14ac:dyDescent="0.35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3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3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3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3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" thickBot="1" x14ac:dyDescent="0.35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3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3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3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3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" thickBot="1" x14ac:dyDescent="0.35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3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3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3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3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" thickBot="1" x14ac:dyDescent="0.35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3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3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3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3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" thickBot="1" x14ac:dyDescent="0.35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3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3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3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3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" thickBot="1" x14ac:dyDescent="0.35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3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3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3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3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" thickBot="1" x14ac:dyDescent="0.35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20" priority="2">
      <formula>AND($C5&lt;&gt;0,$AD5&lt;&gt;100)</formula>
    </cfRule>
  </conditionalFormatting>
  <conditionalFormatting sqref="G5:H48 N5:Q48 V5:Y48">
    <cfRule type="cellIs" dxfId="19" priority="12" operator="greaterThan">
      <formula>#REF!</formula>
    </cfRule>
  </conditionalFormatting>
  <conditionalFormatting sqref="B5:B48">
    <cfRule type="cellIs" dxfId="18" priority="10" stopIfTrue="1" operator="lessThan">
      <formula>#REF!</formula>
    </cfRule>
  </conditionalFormatting>
  <conditionalFormatting sqref="E5:F48">
    <cfRule type="expression" dxfId="17" priority="90">
      <formula>IF(SUM(#REF!)&gt;#REF!,1)</formula>
    </cfRule>
  </conditionalFormatting>
  <conditionalFormatting sqref="G49:H54 N49:Q54 V49:Y54">
    <cfRule type="cellIs" dxfId="16" priority="125" operator="greaterThan">
      <formula>#REF!</formula>
    </cfRule>
  </conditionalFormatting>
  <conditionalFormatting sqref="B49:B54">
    <cfRule type="cellIs" dxfId="15" priority="131" stopIfTrue="1" operator="lessThan">
      <formula>#REF!</formula>
    </cfRule>
  </conditionalFormatting>
  <conditionalFormatting sqref="E49:F54">
    <cfRule type="expression" dxfId="14" priority="133">
      <formula>IF(SUM(#REF!)&gt;#REF!,1)</formula>
    </cfRule>
  </conditionalFormatting>
  <conditionalFormatting sqref="I49:M54">
    <cfRule type="expression" dxfId="13" priority="135">
      <formula>IF(SUM(#REF!)&gt;#REF!,1)</formula>
    </cfRule>
  </conditionalFormatting>
  <conditionalFormatting sqref="R49:U54">
    <cfRule type="expression" dxfId="12" priority="137">
      <formula>IF(SUM(#REF!)&gt;#REF!,1)</formula>
    </cfRule>
  </conditionalFormatting>
  <conditionalFormatting sqref="C49:D54">
    <cfRule type="expression" dxfId="11" priority="139" stopIfTrue="1">
      <formula>IF(AND(SUM(#REF!)&lt;&gt;#REF!,NOT(ISBLANK(#REF!))),1)</formula>
    </cfRule>
  </conditionalFormatting>
  <conditionalFormatting sqref="V49:Y54">
    <cfRule type="expression" dxfId="10" priority="141">
      <formula>SUM(#REF!)&gt;#REF!</formula>
    </cfRule>
  </conditionalFormatting>
  <conditionalFormatting sqref="I5:M48">
    <cfRule type="expression" dxfId="9" priority="272">
      <formula>IF(SUM(#REF!)&gt;#REF!,1)</formula>
    </cfRule>
  </conditionalFormatting>
  <conditionalFormatting sqref="R5:U48">
    <cfRule type="expression" dxfId="8" priority="1782">
      <formula>IF(SUM(#REF!)&gt;#REF!,1)</formula>
    </cfRule>
  </conditionalFormatting>
  <conditionalFormatting sqref="C5:D48">
    <cfRule type="expression" dxfId="7" priority="1784" stopIfTrue="1">
      <formula>IF(AND(SUM(#REF!)&lt;&gt;#REF!,NOT(ISBLANK(#REF!))),1)</formula>
    </cfRule>
  </conditionalFormatting>
  <conditionalFormatting sqref="V5:Y48">
    <cfRule type="expression" dxfId="6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ColWidth="9.109375" defaultRowHeight="13.2" x14ac:dyDescent="0.25"/>
  <cols>
    <col min="1" max="1" width="9.109375" style="42"/>
    <col min="2" max="2" width="22.88671875" style="42" bestFit="1" customWidth="1"/>
    <col min="3" max="16384" width="9.109375" style="42"/>
  </cols>
  <sheetData>
    <row r="1" spans="1:3" ht="15.6" x14ac:dyDescent="0.25">
      <c r="A1" s="40">
        <v>1</v>
      </c>
      <c r="B1" s="41" t="s">
        <v>11</v>
      </c>
      <c r="C1" s="42">
        <v>1</v>
      </c>
    </row>
    <row r="2" spans="1:3" ht="15.6" x14ac:dyDescent="0.25">
      <c r="A2" s="40">
        <v>2</v>
      </c>
      <c r="B2" s="41" t="s">
        <v>12</v>
      </c>
      <c r="C2" s="42">
        <v>2</v>
      </c>
    </row>
    <row r="3" spans="1:3" ht="15.6" x14ac:dyDescent="0.25">
      <c r="A3" s="40">
        <v>3</v>
      </c>
      <c r="B3" s="41" t="s">
        <v>7</v>
      </c>
      <c r="C3" s="42">
        <v>3</v>
      </c>
    </row>
    <row r="4" spans="1:3" ht="15.6" x14ac:dyDescent="0.25">
      <c r="A4" s="40">
        <v>4</v>
      </c>
      <c r="B4" s="41" t="s">
        <v>13</v>
      </c>
      <c r="C4" s="42">
        <v>4</v>
      </c>
    </row>
    <row r="5" spans="1:3" ht="15.6" x14ac:dyDescent="0.25">
      <c r="A5" s="40">
        <v>5</v>
      </c>
      <c r="B5" s="41" t="s">
        <v>14</v>
      </c>
      <c r="C5" s="42">
        <v>5</v>
      </c>
    </row>
    <row r="7" spans="1:3" ht="15.6" x14ac:dyDescent="0.25">
      <c r="A7" s="40">
        <v>7</v>
      </c>
      <c r="B7" s="41" t="s">
        <v>56</v>
      </c>
      <c r="C7" s="42">
        <v>6</v>
      </c>
    </row>
    <row r="9" spans="1:3" ht="15.6" x14ac:dyDescent="0.25">
      <c r="A9" s="40">
        <v>9</v>
      </c>
      <c r="B9" s="41" t="s">
        <v>29</v>
      </c>
      <c r="C9" s="42">
        <v>7</v>
      </c>
    </row>
    <row r="10" spans="1:3" ht="15.6" x14ac:dyDescent="0.25">
      <c r="A10" s="40">
        <v>10</v>
      </c>
      <c r="B10" s="41" t="s">
        <v>15</v>
      </c>
      <c r="C10" s="42">
        <v>8</v>
      </c>
    </row>
    <row r="11" spans="1:3" ht="15.6" x14ac:dyDescent="0.25">
      <c r="A11" s="40">
        <v>11</v>
      </c>
      <c r="B11" s="41" t="s">
        <v>16</v>
      </c>
      <c r="C11" s="42">
        <v>9</v>
      </c>
    </row>
    <row r="14" spans="1:3" ht="15.6" x14ac:dyDescent="0.25">
      <c r="A14" s="40">
        <v>14</v>
      </c>
      <c r="B14" s="41" t="s">
        <v>0</v>
      </c>
      <c r="C14" s="42">
        <v>10</v>
      </c>
    </row>
    <row r="15" spans="1:3" ht="15.6" x14ac:dyDescent="0.25">
      <c r="A15" s="40">
        <v>15</v>
      </c>
      <c r="B15" s="41" t="s">
        <v>5</v>
      </c>
      <c r="C15" s="42">
        <v>11</v>
      </c>
    </row>
    <row r="16" spans="1:3" ht="15.6" x14ac:dyDescent="0.25">
      <c r="A16" s="40">
        <v>16</v>
      </c>
      <c r="B16" s="41" t="s">
        <v>6</v>
      </c>
      <c r="C16" s="42">
        <v>12</v>
      </c>
    </row>
    <row r="17" spans="1:3" ht="15.6" x14ac:dyDescent="0.25">
      <c r="A17" s="40">
        <v>17</v>
      </c>
      <c r="B17" s="41" t="s">
        <v>8</v>
      </c>
      <c r="C17" s="42">
        <v>13</v>
      </c>
    </row>
    <row r="18" spans="1:3" ht="15.6" x14ac:dyDescent="0.25">
      <c r="A18" s="40">
        <v>18</v>
      </c>
      <c r="B18" s="41" t="s">
        <v>9</v>
      </c>
      <c r="C18" s="42">
        <v>14</v>
      </c>
    </row>
    <row r="19" spans="1:3" ht="15.6" x14ac:dyDescent="0.25">
      <c r="A19" s="40">
        <v>19</v>
      </c>
      <c r="B19" s="41" t="s">
        <v>17</v>
      </c>
      <c r="C19" s="42">
        <v>15</v>
      </c>
    </row>
    <row r="20" spans="1:3" ht="15.6" x14ac:dyDescent="0.25">
      <c r="A20" s="40">
        <v>20</v>
      </c>
      <c r="B20" s="41" t="s">
        <v>18</v>
      </c>
      <c r="C20" s="42">
        <v>16</v>
      </c>
    </row>
    <row r="21" spans="1:3" ht="15.6" x14ac:dyDescent="0.25">
      <c r="A21" s="40">
        <v>21</v>
      </c>
      <c r="B21" s="41" t="s">
        <v>19</v>
      </c>
      <c r="C21" s="42">
        <v>17</v>
      </c>
    </row>
    <row r="22" spans="1:3" ht="15.6" x14ac:dyDescent="0.25">
      <c r="A22" s="40">
        <v>22</v>
      </c>
      <c r="B22" s="41" t="s">
        <v>20</v>
      </c>
      <c r="C22" s="42">
        <v>18</v>
      </c>
    </row>
    <row r="23" spans="1:3" ht="15.6" x14ac:dyDescent="0.25">
      <c r="A23" s="40">
        <v>23</v>
      </c>
      <c r="B23" s="41" t="s">
        <v>21</v>
      </c>
      <c r="C23" s="42">
        <v>19</v>
      </c>
    </row>
    <row r="24" spans="1:3" ht="15.6" x14ac:dyDescent="0.25">
      <c r="A24" s="40">
        <v>24</v>
      </c>
      <c r="B24" s="41" t="s">
        <v>22</v>
      </c>
      <c r="C24" s="42">
        <v>20</v>
      </c>
    </row>
    <row r="25" spans="1:3" ht="15.6" x14ac:dyDescent="0.25">
      <c r="A25" s="40">
        <v>25</v>
      </c>
      <c r="B25" s="41" t="s">
        <v>23</v>
      </c>
      <c r="C25" s="42">
        <v>21</v>
      </c>
    </row>
    <row r="26" spans="1:3" ht="15.6" x14ac:dyDescent="0.25">
      <c r="A26" s="40">
        <v>26</v>
      </c>
      <c r="B26" s="41" t="s">
        <v>24</v>
      </c>
      <c r="C26" s="42">
        <v>22</v>
      </c>
    </row>
    <row r="27" spans="1:3" ht="15.6" x14ac:dyDescent="0.25">
      <c r="A27" s="40">
        <v>27</v>
      </c>
      <c r="B27" s="41" t="s">
        <v>26</v>
      </c>
      <c r="C27" s="42">
        <v>23</v>
      </c>
    </row>
    <row r="28" spans="1:3" ht="15.6" x14ac:dyDescent="0.25">
      <c r="A28" s="40">
        <v>28</v>
      </c>
      <c r="B28" s="41" t="s">
        <v>25</v>
      </c>
      <c r="C28" s="42">
        <v>24</v>
      </c>
    </row>
    <row r="29" spans="1:3" ht="15.6" x14ac:dyDescent="0.25">
      <c r="A29" s="40">
        <v>29</v>
      </c>
      <c r="B29" s="41" t="s">
        <v>27</v>
      </c>
      <c r="C29" s="42">
        <v>25</v>
      </c>
    </row>
    <row r="30" spans="1:3" ht="15.6" x14ac:dyDescent="0.25">
      <c r="A30" s="40">
        <v>30</v>
      </c>
      <c r="B30" s="41" t="s">
        <v>28</v>
      </c>
      <c r="C30" s="42">
        <v>26</v>
      </c>
    </row>
    <row r="31" spans="1:3" ht="15.6" x14ac:dyDescent="0.25">
      <c r="A31" s="40">
        <v>31</v>
      </c>
      <c r="B31" s="41" t="s">
        <v>30</v>
      </c>
      <c r="C31" s="42">
        <v>27</v>
      </c>
    </row>
    <row r="32" spans="1:3" ht="15.6" x14ac:dyDescent="0.25">
      <c r="A32" s="40">
        <v>32</v>
      </c>
      <c r="B32" s="41" t="s">
        <v>31</v>
      </c>
      <c r="C32" s="42">
        <v>28</v>
      </c>
    </row>
    <row r="33" spans="1:3" ht="15.6" x14ac:dyDescent="0.25">
      <c r="A33" s="40">
        <v>33</v>
      </c>
      <c r="B33" s="41" t="s">
        <v>32</v>
      </c>
      <c r="C33" s="42">
        <v>29</v>
      </c>
    </row>
    <row r="34" spans="1:3" ht="15.6" x14ac:dyDescent="0.25">
      <c r="A34" s="40">
        <v>34</v>
      </c>
      <c r="B34" s="41" t="s">
        <v>33</v>
      </c>
      <c r="C34" s="42">
        <v>30</v>
      </c>
    </row>
    <row r="35" spans="1:3" ht="15.6" x14ac:dyDescent="0.25">
      <c r="A35" s="40">
        <v>35</v>
      </c>
      <c r="B35" s="41" t="s">
        <v>34</v>
      </c>
      <c r="C35" s="42">
        <v>31</v>
      </c>
    </row>
    <row r="36" spans="1:3" ht="15.6" x14ac:dyDescent="0.25">
      <c r="A36" s="40">
        <v>36</v>
      </c>
      <c r="B36" s="41" t="s">
        <v>35</v>
      </c>
      <c r="C36" s="42">
        <v>32</v>
      </c>
    </row>
    <row r="37" spans="1:3" ht="15.6" x14ac:dyDescent="0.25">
      <c r="A37" s="40">
        <v>37</v>
      </c>
      <c r="B37" s="41" t="s">
        <v>36</v>
      </c>
      <c r="C37" s="42">
        <v>33</v>
      </c>
    </row>
    <row r="38" spans="1:3" ht="15.6" x14ac:dyDescent="0.25">
      <c r="A38" s="40">
        <v>38</v>
      </c>
      <c r="B38" s="41" t="s">
        <v>37</v>
      </c>
      <c r="C38" s="42">
        <v>34</v>
      </c>
    </row>
    <row r="39" spans="1:3" ht="15.6" x14ac:dyDescent="0.25">
      <c r="A39" s="40">
        <v>39</v>
      </c>
      <c r="B39" s="41" t="s">
        <v>38</v>
      </c>
      <c r="C39" s="42">
        <v>35</v>
      </c>
    </row>
    <row r="40" spans="1:3" ht="15.6" x14ac:dyDescent="0.25">
      <c r="A40" s="40">
        <v>40</v>
      </c>
      <c r="B40" s="41" t="s">
        <v>39</v>
      </c>
      <c r="C40" s="42">
        <v>36</v>
      </c>
    </row>
    <row r="41" spans="1:3" ht="15.6" x14ac:dyDescent="0.25">
      <c r="A41" s="40">
        <v>41</v>
      </c>
      <c r="B41" s="41" t="s">
        <v>40</v>
      </c>
      <c r="C41" s="42">
        <v>37</v>
      </c>
    </row>
    <row r="42" spans="1:3" ht="15.6" x14ac:dyDescent="0.25">
      <c r="A42" s="40">
        <v>42</v>
      </c>
      <c r="B42" s="41" t="s">
        <v>41</v>
      </c>
      <c r="C42" s="42">
        <v>38</v>
      </c>
    </row>
    <row r="43" spans="1:3" ht="15.6" x14ac:dyDescent="0.25">
      <c r="A43" s="40">
        <v>43</v>
      </c>
      <c r="B43" s="41" t="s">
        <v>42</v>
      </c>
      <c r="C43" s="42">
        <v>39</v>
      </c>
    </row>
    <row r="44" spans="1:3" ht="15.6" x14ac:dyDescent="0.25">
      <c r="A44" s="40">
        <v>44</v>
      </c>
      <c r="B44" s="41" t="s">
        <v>43</v>
      </c>
      <c r="C44" s="42">
        <v>40</v>
      </c>
    </row>
    <row r="45" spans="1:3" ht="15.6" x14ac:dyDescent="0.25">
      <c r="A45" s="40">
        <v>45</v>
      </c>
      <c r="B45" s="41" t="s">
        <v>44</v>
      </c>
      <c r="C45" s="42">
        <v>41</v>
      </c>
    </row>
    <row r="46" spans="1:3" ht="15.6" x14ac:dyDescent="0.25">
      <c r="A46" s="40">
        <v>46</v>
      </c>
      <c r="B46" s="41" t="s">
        <v>46</v>
      </c>
      <c r="C46" s="42">
        <v>42</v>
      </c>
    </row>
    <row r="47" spans="1:3" ht="15.6" x14ac:dyDescent="0.25">
      <c r="A47" s="40">
        <v>47</v>
      </c>
      <c r="B47" s="41" t="s">
        <v>45</v>
      </c>
      <c r="C47" s="42">
        <v>43</v>
      </c>
    </row>
    <row r="48" spans="1:3" ht="15.6" x14ac:dyDescent="0.25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J25"/>
  <sheetViews>
    <sheetView tabSelected="1" zoomScale="80" zoomScaleNormal="80" workbookViewId="0">
      <selection activeCell="G6" sqref="G6"/>
    </sheetView>
  </sheetViews>
  <sheetFormatPr defaultRowHeight="14.4" x14ac:dyDescent="0.3"/>
  <cols>
    <col min="2" max="2" width="10.88671875" customWidth="1"/>
    <col min="3" max="3" width="43.109375" customWidth="1"/>
    <col min="4" max="4" width="14.44140625" customWidth="1"/>
    <col min="5" max="5" width="21" customWidth="1"/>
    <col min="6" max="6" width="11.88671875" customWidth="1"/>
    <col min="7" max="7" width="6.44140625" bestFit="1" customWidth="1"/>
    <col min="8" max="8" width="10.5546875" bestFit="1" customWidth="1"/>
    <col min="9" max="9" width="13" customWidth="1"/>
    <col min="10" max="10" width="62.44140625" customWidth="1"/>
  </cols>
  <sheetData>
    <row r="2" spans="2:10" s="55" customFormat="1" x14ac:dyDescent="0.3">
      <c r="B2" s="59" t="s">
        <v>73</v>
      </c>
      <c r="C2" s="109">
        <v>0.6470588235294118</v>
      </c>
      <c r="D2" s="109">
        <v>0.41176470588235292</v>
      </c>
      <c r="E2" s="109">
        <v>0.17647058823529413</v>
      </c>
      <c r="F2" s="109">
        <v>0.17647058823529413</v>
      </c>
      <c r="G2" s="109">
        <v>0.76470588235294112</v>
      </c>
      <c r="H2" s="109">
        <v>0.82352941176470584</v>
      </c>
      <c r="I2" s="109">
        <v>0.29411764705882354</v>
      </c>
      <c r="J2" s="109">
        <v>0.29411764705882354</v>
      </c>
    </row>
    <row r="3" spans="2:10" ht="15" x14ac:dyDescent="0.25">
      <c r="C3" s="68">
        <v>1</v>
      </c>
      <c r="D3" s="69">
        <v>2</v>
      </c>
      <c r="E3" s="68">
        <v>3</v>
      </c>
      <c r="F3" s="69">
        <v>4</v>
      </c>
      <c r="G3" s="68">
        <v>5</v>
      </c>
      <c r="H3" s="69">
        <v>6</v>
      </c>
      <c r="I3" s="68">
        <v>7</v>
      </c>
      <c r="J3" s="69">
        <v>8</v>
      </c>
    </row>
    <row r="4" spans="2:10" ht="15" x14ac:dyDescent="0.25">
      <c r="C4" s="83"/>
      <c r="D4" s="62"/>
      <c r="E4" s="62"/>
      <c r="F4" s="62"/>
      <c r="G4" s="62"/>
      <c r="H4" s="62"/>
      <c r="I4" s="62"/>
      <c r="J4" s="62"/>
    </row>
    <row r="5" spans="2:10" ht="15" x14ac:dyDescent="0.25">
      <c r="C5" s="83"/>
      <c r="D5" s="62"/>
      <c r="E5" s="62"/>
      <c r="F5" s="62"/>
      <c r="G5" s="62"/>
      <c r="H5" s="62"/>
      <c r="I5" s="62"/>
      <c r="J5" s="62"/>
    </row>
    <row r="6" spans="2:10" ht="15" x14ac:dyDescent="0.25">
      <c r="C6" s="83"/>
      <c r="D6" s="62"/>
      <c r="E6" s="62"/>
      <c r="F6" s="62"/>
      <c r="G6" s="62"/>
      <c r="H6" s="62"/>
      <c r="I6" s="62"/>
      <c r="J6" s="62"/>
    </row>
    <row r="7" spans="2:10" x14ac:dyDescent="0.3">
      <c r="C7" s="55" t="s">
        <v>106</v>
      </c>
      <c r="D7" s="62"/>
      <c r="E7" s="62"/>
      <c r="F7" s="62"/>
      <c r="G7" s="62"/>
      <c r="H7" s="62"/>
      <c r="I7" s="62"/>
      <c r="J7" s="62"/>
    </row>
    <row r="8" spans="2:10" x14ac:dyDescent="0.3">
      <c r="B8" s="55"/>
      <c r="C8" s="55" t="s">
        <v>74</v>
      </c>
      <c r="D8" s="55" t="s">
        <v>108</v>
      </c>
      <c r="E8" s="55"/>
      <c r="F8" s="55"/>
      <c r="G8" s="55"/>
      <c r="H8" s="55"/>
      <c r="I8" s="55"/>
      <c r="J8" s="55"/>
    </row>
    <row r="9" spans="2:10" ht="21" x14ac:dyDescent="0.35">
      <c r="F9" s="63" t="str">
        <f>IF(COUNTIF(C2:J2,"")=0,"","Введите уровень успешности каждого задания")</f>
        <v/>
      </c>
    </row>
    <row r="10" spans="2:10" ht="55.2" x14ac:dyDescent="0.3">
      <c r="B10" s="80" t="s">
        <v>60</v>
      </c>
      <c r="C10" s="67" t="s">
        <v>62</v>
      </c>
      <c r="D10" s="67" t="s">
        <v>63</v>
      </c>
      <c r="E10" s="67" t="s">
        <v>66</v>
      </c>
      <c r="F10" s="67" t="s">
        <v>64</v>
      </c>
      <c r="G10" s="67" t="s">
        <v>65</v>
      </c>
      <c r="H10" s="67" t="s">
        <v>61</v>
      </c>
      <c r="I10" s="67" t="s">
        <v>67</v>
      </c>
      <c r="J10" s="67" t="s">
        <v>78</v>
      </c>
    </row>
    <row r="11" spans="2:10" ht="51" customHeight="1" x14ac:dyDescent="0.3">
      <c r="B11" s="64">
        <v>1</v>
      </c>
      <c r="C11" s="85" t="s">
        <v>88</v>
      </c>
      <c r="D11" s="81" t="s">
        <v>95</v>
      </c>
      <c r="E11" s="86" t="s">
        <v>96</v>
      </c>
      <c r="F11" s="77" t="s">
        <v>79</v>
      </c>
      <c r="G11" s="65">
        <v>1</v>
      </c>
      <c r="H11" s="82">
        <f>IF(I11="","",I11*G11)</f>
        <v>0.6470588235294118</v>
      </c>
      <c r="I11" s="66">
        <f>IF($C$2="","",$C$2)</f>
        <v>0.6470588235294118</v>
      </c>
      <c r="J11" s="65" t="str">
        <f t="shared" ref="J11:J18" si="0">IF(I11="",$F$9,IF(I11&gt;=$A$25,$C$25,IF(I11&gt;=$A$24,$C$24,IF(I11&gt;=$A$23,$C$23,IF(I11&gt;=$A$22,$C$22,$C$21)))))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2" spans="2:10" ht="46.8" x14ac:dyDescent="0.3">
      <c r="B12" s="64">
        <v>2</v>
      </c>
      <c r="C12" s="85" t="s">
        <v>89</v>
      </c>
      <c r="D12" s="81" t="s">
        <v>97</v>
      </c>
      <c r="E12" s="86" t="s">
        <v>98</v>
      </c>
      <c r="F12" s="77" t="s">
        <v>79</v>
      </c>
      <c r="G12" s="65">
        <v>1</v>
      </c>
      <c r="H12" s="82">
        <f t="shared" ref="H12:H18" si="1">IF(I12="","",I12*G12)</f>
        <v>0.41176470588235292</v>
      </c>
      <c r="I12" s="66">
        <f>IF($D$2="","",$D$2)</f>
        <v>0.41176470588235292</v>
      </c>
      <c r="J12" s="65" t="str">
        <f t="shared" si="0"/>
        <v>Данный элемент содержания усвоен на низком уровне. Требуется коррекция.</v>
      </c>
    </row>
    <row r="13" spans="2:10" ht="46.8" x14ac:dyDescent="0.3">
      <c r="B13" s="64">
        <v>3</v>
      </c>
      <c r="C13" s="84" t="s">
        <v>90</v>
      </c>
      <c r="D13" s="81" t="s">
        <v>99</v>
      </c>
      <c r="E13" s="86" t="s">
        <v>91</v>
      </c>
      <c r="F13" s="77" t="s">
        <v>79</v>
      </c>
      <c r="G13" s="65">
        <v>1</v>
      </c>
      <c r="H13" s="82">
        <f t="shared" si="1"/>
        <v>0.17647058823529413</v>
      </c>
      <c r="I13" s="66">
        <f>IF($E$2="","",$E$2)</f>
        <v>0.17647058823529413</v>
      </c>
      <c r="J13" s="65" t="str">
        <f t="shared" si="0"/>
        <v>Данный элемент содержания усвоен на крайне низком уровне. Требуется серьёзная коррекция.</v>
      </c>
    </row>
    <row r="14" spans="2:10" ht="31.2" x14ac:dyDescent="0.3">
      <c r="B14" s="64">
        <v>4</v>
      </c>
      <c r="C14" s="84" t="s">
        <v>88</v>
      </c>
      <c r="D14" s="81" t="s">
        <v>100</v>
      </c>
      <c r="E14" s="86" t="s">
        <v>101</v>
      </c>
      <c r="F14" s="77" t="s">
        <v>79</v>
      </c>
      <c r="G14" s="65">
        <v>1</v>
      </c>
      <c r="H14" s="82">
        <f t="shared" si="1"/>
        <v>0.17647058823529413</v>
      </c>
      <c r="I14" s="66">
        <f>IF($F$2="","",$F$2)</f>
        <v>0.17647058823529413</v>
      </c>
      <c r="J14" s="65" t="str">
        <f t="shared" si="0"/>
        <v>Данный элемент содержания усвоен на крайне низком уровне. Требуется серьёзная коррекция.</v>
      </c>
    </row>
    <row r="15" spans="2:10" ht="49.8" customHeight="1" x14ac:dyDescent="0.3">
      <c r="B15" s="64">
        <v>5</v>
      </c>
      <c r="C15" s="84" t="s">
        <v>92</v>
      </c>
      <c r="D15" s="81" t="s">
        <v>94</v>
      </c>
      <c r="E15" s="86" t="s">
        <v>94</v>
      </c>
      <c r="F15" s="77" t="s">
        <v>79</v>
      </c>
      <c r="G15" s="65">
        <v>1</v>
      </c>
      <c r="H15" s="82">
        <f t="shared" si="1"/>
        <v>0.76470588235294112</v>
      </c>
      <c r="I15" s="66">
        <f>IF($G$2="","",$G$2)</f>
        <v>0.76470588235294112</v>
      </c>
      <c r="J15" s="65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10" ht="46.8" customHeight="1" x14ac:dyDescent="0.3">
      <c r="B16" s="64">
        <v>6</v>
      </c>
      <c r="C16" s="84" t="s">
        <v>93</v>
      </c>
      <c r="D16" s="81" t="s">
        <v>102</v>
      </c>
      <c r="E16" s="86" t="s">
        <v>81</v>
      </c>
      <c r="F16" s="77" t="s">
        <v>79</v>
      </c>
      <c r="G16" s="65">
        <v>1</v>
      </c>
      <c r="H16" s="82">
        <f t="shared" si="1"/>
        <v>0.82352941176470584</v>
      </c>
      <c r="I16" s="66">
        <f>IF($H$2="","",$H$2)</f>
        <v>0.82352941176470584</v>
      </c>
      <c r="J16" s="65" t="str">
        <f t="shared" si="0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41.4" customHeight="1" x14ac:dyDescent="0.3">
      <c r="B17" s="64">
        <v>7</v>
      </c>
      <c r="C17" s="84" t="s">
        <v>90</v>
      </c>
      <c r="D17" s="81" t="s">
        <v>103</v>
      </c>
      <c r="E17" s="86" t="s">
        <v>91</v>
      </c>
      <c r="F17" s="77" t="s">
        <v>79</v>
      </c>
      <c r="G17" s="65">
        <v>1</v>
      </c>
      <c r="H17" s="82">
        <f t="shared" si="1"/>
        <v>0.29411764705882354</v>
      </c>
      <c r="I17" s="66">
        <f>IF($I$2="","",$I$2)</f>
        <v>0.29411764705882354</v>
      </c>
      <c r="J17" s="65" t="str">
        <f t="shared" si="0"/>
        <v>Данный элемент содержания усвоен на крайне низком уровне. Требуется серьёзная коррекция.</v>
      </c>
    </row>
    <row r="18" spans="1:10" ht="31.2" x14ac:dyDescent="0.3">
      <c r="B18" s="64">
        <v>8</v>
      </c>
      <c r="C18" s="84" t="s">
        <v>93</v>
      </c>
      <c r="D18" s="81" t="s">
        <v>104</v>
      </c>
      <c r="E18" s="86" t="s">
        <v>105</v>
      </c>
      <c r="F18" s="77" t="s">
        <v>80</v>
      </c>
      <c r="G18" s="65">
        <v>2</v>
      </c>
      <c r="H18" s="82">
        <f t="shared" si="1"/>
        <v>0.58823529411764708</v>
      </c>
      <c r="I18" s="66">
        <f>IF($J$2="","",$J$2)</f>
        <v>0.29411764705882354</v>
      </c>
      <c r="J18" s="65" t="str">
        <f t="shared" si="0"/>
        <v>Данный элемент содержания усвоен на крайне низком уровне. Требуется серьёзная коррекция.</v>
      </c>
    </row>
    <row r="20" spans="1:10" ht="15.6" x14ac:dyDescent="0.3">
      <c r="A20" t="s">
        <v>77</v>
      </c>
      <c r="B20" t="s">
        <v>76</v>
      </c>
      <c r="C20" s="57" t="s">
        <v>68</v>
      </c>
    </row>
    <row r="21" spans="1:10" ht="15.6" x14ac:dyDescent="0.3">
      <c r="A21" s="56">
        <v>0</v>
      </c>
      <c r="B21" s="56">
        <f>A22-0.01</f>
        <v>0.28999999999999998</v>
      </c>
      <c r="C21" s="58" t="s">
        <v>69</v>
      </c>
    </row>
    <row r="22" spans="1:10" ht="15.6" x14ac:dyDescent="0.3">
      <c r="A22" s="56">
        <v>0.3</v>
      </c>
      <c r="B22" s="56">
        <f t="shared" ref="B22:B24" si="2">A23-0.01</f>
        <v>0.49</v>
      </c>
      <c r="C22" s="58" t="s">
        <v>70</v>
      </c>
    </row>
    <row r="23" spans="1:10" ht="15.6" x14ac:dyDescent="0.3">
      <c r="A23" s="56">
        <v>0.5</v>
      </c>
      <c r="B23" s="56">
        <f t="shared" si="2"/>
        <v>0.69</v>
      </c>
      <c r="C23" s="58" t="s">
        <v>85</v>
      </c>
    </row>
    <row r="24" spans="1:10" ht="15.6" x14ac:dyDescent="0.3">
      <c r="A24" s="56">
        <v>0.7</v>
      </c>
      <c r="B24" s="56">
        <f t="shared" si="2"/>
        <v>0.89</v>
      </c>
      <c r="C24" s="58" t="s">
        <v>71</v>
      </c>
    </row>
    <row r="25" spans="1:10" ht="15.6" x14ac:dyDescent="0.3">
      <c r="A25" s="56">
        <v>0.9</v>
      </c>
      <c r="B25" s="56">
        <v>1</v>
      </c>
      <c r="C25" s="58" t="s">
        <v>72</v>
      </c>
    </row>
  </sheetData>
  <sheetProtection password="CF7A" sheet="1" objects="1" scenarios="1" formatRows="0"/>
  <conditionalFormatting sqref="A21:C22 J11:J18">
    <cfRule type="expression" dxfId="5" priority="1">
      <formula>$I11&lt;$A$23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opLeftCell="A4" zoomScale="80" zoomScaleNormal="80" workbookViewId="0">
      <selection activeCell="C2" sqref="C2:K2"/>
    </sheetView>
  </sheetViews>
  <sheetFormatPr defaultColWidth="9.109375" defaultRowHeight="14.4" x14ac:dyDescent="0.3"/>
  <cols>
    <col min="1" max="1" width="9.109375" style="55"/>
    <col min="2" max="2" width="10.88671875" style="55" customWidth="1"/>
    <col min="3" max="3" width="43.109375" style="55" customWidth="1"/>
    <col min="4" max="4" width="16.33203125" style="55" customWidth="1"/>
    <col min="5" max="5" width="17.6640625" style="55" customWidth="1"/>
    <col min="6" max="6" width="13.88671875" style="55" bestFit="1" customWidth="1"/>
    <col min="7" max="7" width="6.44140625" style="55" bestFit="1" customWidth="1"/>
    <col min="8" max="8" width="10.5546875" style="55" bestFit="1" customWidth="1"/>
    <col min="9" max="9" width="19.44140625" style="55" customWidth="1"/>
    <col min="10" max="10" width="62.44140625" style="55" customWidth="1"/>
    <col min="11" max="16384" width="9.109375" style="55"/>
  </cols>
  <sheetData>
    <row r="1" spans="2:11" ht="15.75" customHeight="1" thickBot="1" x14ac:dyDescent="0.35">
      <c r="C1" s="107" t="s">
        <v>75</v>
      </c>
      <c r="D1" s="107"/>
      <c r="E1" s="107"/>
      <c r="F1" s="107"/>
      <c r="G1" s="107"/>
      <c r="H1" s="107"/>
      <c r="I1" s="107"/>
      <c r="J1" s="107"/>
      <c r="K1" s="107"/>
    </row>
    <row r="2" spans="2:11" s="61" customFormat="1" ht="15" thickBot="1" x14ac:dyDescent="0.35">
      <c r="B2" s="60" t="s">
        <v>73</v>
      </c>
      <c r="C2" s="108">
        <v>64.705882352941174</v>
      </c>
      <c r="D2" s="108">
        <v>41.17647058823529</v>
      </c>
      <c r="E2" s="108">
        <v>17.647058823529413</v>
      </c>
      <c r="F2" s="108">
        <v>17.647058823529413</v>
      </c>
      <c r="G2" s="108">
        <v>76.470588235294116</v>
      </c>
      <c r="H2" s="108">
        <v>82.35294117647058</v>
      </c>
      <c r="I2" s="108">
        <v>29.411764705882355</v>
      </c>
      <c r="J2" s="108">
        <v>0</v>
      </c>
      <c r="K2" s="108">
        <v>29.411764705882355</v>
      </c>
    </row>
    <row r="3" spans="2:11" ht="26.4" x14ac:dyDescent="0.3">
      <c r="C3" s="88">
        <v>1</v>
      </c>
      <c r="D3" s="89">
        <v>2</v>
      </c>
      <c r="E3" s="88">
        <v>3</v>
      </c>
      <c r="F3" s="89">
        <v>4</v>
      </c>
      <c r="G3" s="88">
        <v>5</v>
      </c>
      <c r="H3" s="89">
        <v>6</v>
      </c>
      <c r="I3" s="88">
        <v>7</v>
      </c>
      <c r="J3" s="89" t="s">
        <v>86</v>
      </c>
      <c r="K3" s="89" t="s">
        <v>87</v>
      </c>
    </row>
    <row r="4" spans="2:11" x14ac:dyDescent="0.3">
      <c r="B4" s="70" t="s">
        <v>84</v>
      </c>
      <c r="C4" s="87">
        <f>IF(LEN(C3)&lt;4,1,1*LEFT(RIGHT(C3,3),1))</f>
        <v>1</v>
      </c>
      <c r="D4" s="87">
        <f t="shared" ref="D4:K4" si="0">IF(LEN(D3)&lt;4,1,1*LEFT(RIGHT(D3,3),1))</f>
        <v>1</v>
      </c>
      <c r="E4" s="87">
        <f t="shared" si="0"/>
        <v>1</v>
      </c>
      <c r="F4" s="87">
        <f t="shared" si="0"/>
        <v>1</v>
      </c>
      <c r="G4" s="87">
        <f t="shared" si="0"/>
        <v>1</v>
      </c>
      <c r="H4" s="87">
        <f t="shared" si="0"/>
        <v>1</v>
      </c>
      <c r="I4" s="87">
        <f t="shared" si="0"/>
        <v>1</v>
      </c>
      <c r="J4" s="87">
        <f t="shared" si="0"/>
        <v>1</v>
      </c>
      <c r="K4" s="87">
        <f t="shared" si="0"/>
        <v>2</v>
      </c>
    </row>
    <row r="5" spans="2:11" x14ac:dyDescent="0.3">
      <c r="B5" s="70" t="s">
        <v>82</v>
      </c>
      <c r="C5" s="87">
        <f>IF(LEN(C3)&lt;4,C3,LEFT(C3,LEN(C3)-4))</f>
        <v>1</v>
      </c>
      <c r="D5" s="87">
        <f t="shared" ref="D5:K5" si="1">IF(LEN(D3)&lt;4,D3,LEFT(D3,LEN(D3)-4))</f>
        <v>2</v>
      </c>
      <c r="E5" s="87">
        <f t="shared" si="1"/>
        <v>3</v>
      </c>
      <c r="F5" s="87">
        <f t="shared" si="1"/>
        <v>4</v>
      </c>
      <c r="G5" s="87">
        <f t="shared" si="1"/>
        <v>5</v>
      </c>
      <c r="H5" s="87">
        <f t="shared" si="1"/>
        <v>6</v>
      </c>
      <c r="I5" s="87">
        <f t="shared" si="1"/>
        <v>7</v>
      </c>
      <c r="J5" s="87" t="str">
        <f t="shared" si="1"/>
        <v>8</v>
      </c>
      <c r="K5" s="87" t="str">
        <f t="shared" si="1"/>
        <v>8</v>
      </c>
    </row>
    <row r="6" spans="2:11" x14ac:dyDescent="0.3">
      <c r="B6" s="70" t="s">
        <v>83</v>
      </c>
      <c r="C6" s="87">
        <f>C4*C2</f>
        <v>64.705882352941174</v>
      </c>
      <c r="D6" s="87">
        <f t="shared" ref="D6:K6" si="2">D4*D2</f>
        <v>41.17647058823529</v>
      </c>
      <c r="E6" s="87">
        <f t="shared" si="2"/>
        <v>17.647058823529413</v>
      </c>
      <c r="F6" s="87">
        <f t="shared" si="2"/>
        <v>17.647058823529413</v>
      </c>
      <c r="G6" s="87">
        <f t="shared" si="2"/>
        <v>76.470588235294116</v>
      </c>
      <c r="H6" s="87">
        <f t="shared" si="2"/>
        <v>82.35294117647058</v>
      </c>
      <c r="I6" s="87">
        <f t="shared" si="2"/>
        <v>29.411764705882355</v>
      </c>
      <c r="J6" s="87">
        <f t="shared" si="2"/>
        <v>0</v>
      </c>
      <c r="K6" s="87">
        <f t="shared" si="2"/>
        <v>58.82352941176471</v>
      </c>
    </row>
    <row r="7" spans="2:11" x14ac:dyDescent="0.3">
      <c r="C7" s="55" t="s">
        <v>106</v>
      </c>
    </row>
    <row r="8" spans="2:11" x14ac:dyDescent="0.3">
      <c r="C8" s="55" t="s">
        <v>74</v>
      </c>
      <c r="D8" s="55" t="s">
        <v>107</v>
      </c>
    </row>
    <row r="9" spans="2:11" ht="21" x14ac:dyDescent="0.35">
      <c r="F9" s="79" t="str">
        <f>IF(COUNTIF(C2:K2,"")=0,"","Введите уровень успешности каждого задания")</f>
        <v/>
      </c>
    </row>
    <row r="10" spans="2:11" ht="97.2" x14ac:dyDescent="0.3">
      <c r="B10" s="80" t="s">
        <v>60</v>
      </c>
      <c r="C10" s="80" t="s">
        <v>62</v>
      </c>
      <c r="D10" s="80" t="s">
        <v>63</v>
      </c>
      <c r="E10" s="80" t="s">
        <v>66</v>
      </c>
      <c r="F10" s="75" t="s">
        <v>64</v>
      </c>
      <c r="G10" s="75" t="s">
        <v>65</v>
      </c>
      <c r="H10" s="75" t="s">
        <v>61</v>
      </c>
      <c r="I10" s="75" t="s">
        <v>67</v>
      </c>
      <c r="J10" s="75" t="s">
        <v>78</v>
      </c>
    </row>
    <row r="11" spans="2:11" ht="46.2" customHeight="1" x14ac:dyDescent="0.3">
      <c r="B11" s="76">
        <f>'10-А'!B11</f>
        <v>1</v>
      </c>
      <c r="C11" s="85" t="str">
        <f>'10-А'!C11</f>
        <v xml:space="preserve">Уметь  выполнять вычисления и преобразования </v>
      </c>
      <c r="D11" s="81" t="str">
        <f>'10-А'!D11</f>
        <v xml:space="preserve">1.1.3- 1.1.5; 1.4.2,1.4.3 </v>
      </c>
      <c r="E11" s="86" t="str">
        <f>'10-А'!E11</f>
        <v>1.1-1.3</v>
      </c>
      <c r="F11" s="77" t="str">
        <f>'10-А'!F11</f>
        <v xml:space="preserve">Б </v>
      </c>
      <c r="G11" s="65">
        <f>'10-А'!G11</f>
        <v>1</v>
      </c>
      <c r="H11" s="82">
        <f>IF(I11="","",I11*G11)</f>
        <v>0.64705882352941169</v>
      </c>
      <c r="I11" s="78">
        <f t="shared" ref="I11:I18" si="3">IF(COUNTIFS($C$5:$K$5,$B11,$C$2:$K$2,"")=0,SUMIFS($C$6:$K$6,$C$5:$K$5,$B11)/$G11/100,"")</f>
        <v>0.64705882352941169</v>
      </c>
      <c r="J11" s="77" t="str">
        <f t="shared" ref="J11:J18" si="4">IF(I11="",$F$9,IF(I11&gt;=$A$25,$C$25,IF(I11&gt;=$A$24,$C$24,IF(I11&gt;=$A$23,$C$23,IF(I11&gt;=$A$22,$C$22,$C$21)))))</f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2" spans="2:11" ht="39" customHeight="1" x14ac:dyDescent="0.3">
      <c r="B12" s="76">
        <f>'10-А'!B12</f>
        <v>2</v>
      </c>
      <c r="C12" s="85" t="str">
        <f>'10-А'!C12</f>
        <v xml:space="preserve">Уметь использовать приобретенные знания и умения в практической деятельности и повседневной жизни </v>
      </c>
      <c r="D12" s="81" t="str">
        <f>'10-А'!D12</f>
        <v xml:space="preserve">3.1-3.3; 6.2.1 </v>
      </c>
      <c r="E12" s="86" t="str">
        <f>'10-А'!E12</f>
        <v xml:space="preserve">3.1; 6.2 </v>
      </c>
      <c r="F12" s="77" t="str">
        <f>'10-А'!F12</f>
        <v xml:space="preserve">Б </v>
      </c>
      <c r="G12" s="65">
        <f>'10-А'!G12</f>
        <v>1</v>
      </c>
      <c r="H12" s="82">
        <f t="shared" ref="H12:H18" si="5">IF(I12="","",I12*G12)</f>
        <v>0.41176470588235292</v>
      </c>
      <c r="I12" s="78">
        <f t="shared" si="3"/>
        <v>0.41176470588235292</v>
      </c>
      <c r="J12" s="77" t="str">
        <f t="shared" si="4"/>
        <v>Данный элемент содержания усвоен на низком уровне. Требуется коррекция.</v>
      </c>
    </row>
    <row r="13" spans="2:11" ht="46.8" x14ac:dyDescent="0.3">
      <c r="B13" s="76">
        <f>'10-А'!B13</f>
        <v>3</v>
      </c>
      <c r="C13" s="84" t="str">
        <f>'10-А'!C13</f>
        <v xml:space="preserve">Уметь выполнять действия с геометрическими фигурами, координатами и векторами </v>
      </c>
      <c r="D13" s="81" t="str">
        <f>'10-А'!D13</f>
        <v xml:space="preserve">5.1.1; 1.2.1 </v>
      </c>
      <c r="E13" s="86" t="str">
        <f>'10-А'!E13</f>
        <v xml:space="preserve">4.1 </v>
      </c>
      <c r="F13" s="77" t="str">
        <f>'10-А'!F13</f>
        <v xml:space="preserve">Б </v>
      </c>
      <c r="G13" s="65">
        <f>'10-А'!G13</f>
        <v>1</v>
      </c>
      <c r="H13" s="82">
        <f t="shared" si="5"/>
        <v>0.17647058823529413</v>
      </c>
      <c r="I13" s="78">
        <f t="shared" si="3"/>
        <v>0.17647058823529413</v>
      </c>
      <c r="J13" s="77" t="str">
        <f t="shared" si="4"/>
        <v>Данный элемент содержания усвоен на крайне низком уровне. Требуется серьёзная коррекция.</v>
      </c>
    </row>
    <row r="14" spans="2:11" ht="31.2" x14ac:dyDescent="0.3">
      <c r="B14" s="76">
        <f>'10-А'!B14</f>
        <v>4</v>
      </c>
      <c r="C14" s="84" t="str">
        <f>'10-А'!C14</f>
        <v xml:space="preserve">Уметь  выполнять вычисления и преобразования </v>
      </c>
      <c r="D14" s="81" t="str">
        <f>'10-А'!D14</f>
        <v xml:space="preserve">1.2.4,1.2.5, 1.2.7, 1.4.4 </v>
      </c>
      <c r="E14" s="86" t="str">
        <f>'10-А'!E14</f>
        <v xml:space="preserve">1.2-1.3 </v>
      </c>
      <c r="F14" s="77" t="str">
        <f>'10-А'!F14</f>
        <v xml:space="preserve">Б </v>
      </c>
      <c r="G14" s="65">
        <f>'10-А'!G14</f>
        <v>1</v>
      </c>
      <c r="H14" s="82">
        <f t="shared" si="5"/>
        <v>0.17647058823529413</v>
      </c>
      <c r="I14" s="78">
        <f t="shared" si="3"/>
        <v>0.17647058823529413</v>
      </c>
      <c r="J14" s="77" t="str">
        <f t="shared" si="4"/>
        <v>Данный элемент содержания усвоен на крайне низком уровне. Требуется серьёзная коррекция.</v>
      </c>
    </row>
    <row r="15" spans="2:11" ht="50.4" customHeight="1" x14ac:dyDescent="0.3">
      <c r="B15" s="76">
        <f>'10-А'!B15</f>
        <v>5</v>
      </c>
      <c r="C15" s="84" t="str">
        <f>'10-А'!C15</f>
        <v xml:space="preserve">Уметь решать  уравнения и неравенства </v>
      </c>
      <c r="D15" s="81" t="str">
        <f>'10-А'!D15</f>
        <v xml:space="preserve">2.1 </v>
      </c>
      <c r="E15" s="86" t="str">
        <f>'10-А'!E15</f>
        <v xml:space="preserve">2.1 </v>
      </c>
      <c r="F15" s="77" t="str">
        <f>'10-А'!F15</f>
        <v xml:space="preserve">Б </v>
      </c>
      <c r="G15" s="65">
        <f>'10-А'!G15</f>
        <v>1</v>
      </c>
      <c r="H15" s="82">
        <f t="shared" si="5"/>
        <v>0.76470588235294112</v>
      </c>
      <c r="I15" s="78">
        <f t="shared" si="3"/>
        <v>0.76470588235294112</v>
      </c>
      <c r="J15" s="77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11" ht="48.6" customHeight="1" x14ac:dyDescent="0.3">
      <c r="B16" s="76">
        <f>'10-А'!B16</f>
        <v>6</v>
      </c>
      <c r="C16" s="84" t="str">
        <f>'10-А'!C16</f>
        <v xml:space="preserve">Уметь строить и исследовать простейшие математические модели </v>
      </c>
      <c r="D16" s="81" t="str">
        <f>'10-А'!D16</f>
        <v xml:space="preserve">6.3 </v>
      </c>
      <c r="E16" s="86" t="str">
        <f>'10-А'!E16</f>
        <v xml:space="preserve">5.4 </v>
      </c>
      <c r="F16" s="77" t="str">
        <f>'10-А'!F16</f>
        <v xml:space="preserve">Б </v>
      </c>
      <c r="G16" s="65">
        <f>'10-А'!G16</f>
        <v>1</v>
      </c>
      <c r="H16" s="82">
        <f t="shared" si="5"/>
        <v>0.82352941176470584</v>
      </c>
      <c r="I16" s="78">
        <f t="shared" si="3"/>
        <v>0.82352941176470584</v>
      </c>
      <c r="J16" s="77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46.8" x14ac:dyDescent="0.3">
      <c r="B17" s="76">
        <f>'10-А'!B17</f>
        <v>7</v>
      </c>
      <c r="C17" s="84" t="str">
        <f>'10-А'!C17</f>
        <v xml:space="preserve">Уметь выполнять действия с геометрическими фигурами, координатами и векторами </v>
      </c>
      <c r="D17" s="81" t="str">
        <f>'10-А'!D17</f>
        <v xml:space="preserve">5.1; 5.5.1 </v>
      </c>
      <c r="E17" s="86" t="str">
        <f>'10-А'!E17</f>
        <v xml:space="preserve">4.1 </v>
      </c>
      <c r="F17" s="77" t="str">
        <f>'10-А'!F17</f>
        <v xml:space="preserve">Б </v>
      </c>
      <c r="G17" s="65">
        <f>'10-А'!G17</f>
        <v>1</v>
      </c>
      <c r="H17" s="82">
        <f t="shared" si="5"/>
        <v>0.29411764705882354</v>
      </c>
      <c r="I17" s="78">
        <f t="shared" si="3"/>
        <v>0.29411764705882354</v>
      </c>
      <c r="J17" s="77" t="str">
        <f t="shared" si="4"/>
        <v>Данный элемент содержания усвоен на крайне низком уровне. Требуется серьёзная коррекция.</v>
      </c>
    </row>
    <row r="18" spans="1:10" ht="31.2" x14ac:dyDescent="0.3">
      <c r="B18" s="76">
        <f>'10-А'!B18</f>
        <v>8</v>
      </c>
      <c r="C18" s="84" t="str">
        <f>'10-А'!C18</f>
        <v xml:space="preserve">Уметь строить и исследовать простейшие математические модели </v>
      </c>
      <c r="D18" s="81" t="str">
        <f>'10-А'!D18</f>
        <v xml:space="preserve">2.1, 2.2 </v>
      </c>
      <c r="E18" s="86" t="str">
        <f>'10-А'!E18</f>
        <v xml:space="preserve">5.1 </v>
      </c>
      <c r="F18" s="77" t="str">
        <f>'10-А'!F18</f>
        <v xml:space="preserve">П </v>
      </c>
      <c r="G18" s="65">
        <f>'10-А'!G18</f>
        <v>2</v>
      </c>
      <c r="H18" s="82">
        <f t="shared" si="5"/>
        <v>0.58823529411764708</v>
      </c>
      <c r="I18" s="78">
        <f t="shared" si="3"/>
        <v>0.29411764705882354</v>
      </c>
      <c r="J18" s="77" t="str">
        <f t="shared" si="4"/>
        <v>Данный элемент содержания усвоен на крайне низком уровне. Требуется серьёзная коррекция.</v>
      </c>
    </row>
    <row r="20" spans="1:10" ht="15.6" x14ac:dyDescent="0.3">
      <c r="A20" s="71" t="s">
        <v>77</v>
      </c>
      <c r="B20" s="71" t="s">
        <v>76</v>
      </c>
      <c r="C20" s="72" t="s">
        <v>68</v>
      </c>
    </row>
    <row r="21" spans="1:10" ht="15.6" x14ac:dyDescent="0.3">
      <c r="A21" s="73">
        <v>0</v>
      </c>
      <c r="B21" s="73">
        <f>A22-0.01</f>
        <v>0.28999999999999998</v>
      </c>
      <c r="C21" s="74" t="s">
        <v>69</v>
      </c>
    </row>
    <row r="22" spans="1:10" ht="15.6" x14ac:dyDescent="0.3">
      <c r="A22" s="73">
        <v>0.3</v>
      </c>
      <c r="B22" s="73">
        <f t="shared" ref="B22:B24" si="6">A23-0.01</f>
        <v>0.49</v>
      </c>
      <c r="C22" s="74" t="s">
        <v>70</v>
      </c>
    </row>
    <row r="23" spans="1:10" ht="15.6" x14ac:dyDescent="0.3">
      <c r="A23" s="73">
        <v>0.5</v>
      </c>
      <c r="B23" s="73">
        <f t="shared" si="6"/>
        <v>0.69</v>
      </c>
      <c r="C23" s="74" t="s">
        <v>85</v>
      </c>
    </row>
    <row r="24" spans="1:10" ht="15.6" x14ac:dyDescent="0.3">
      <c r="A24" s="73">
        <v>0.7</v>
      </c>
      <c r="B24" s="73">
        <f t="shared" si="6"/>
        <v>0.89</v>
      </c>
      <c r="C24" s="74" t="s">
        <v>71</v>
      </c>
    </row>
    <row r="25" spans="1:10" ht="15.6" x14ac:dyDescent="0.3">
      <c r="A25" s="73">
        <v>0.9</v>
      </c>
      <c r="B25" s="73">
        <v>1</v>
      </c>
      <c r="C25" s="74" t="s">
        <v>72</v>
      </c>
    </row>
  </sheetData>
  <sheetProtection password="CF7A" sheet="1" objects="1" scenarios="1" formatRows="0"/>
  <mergeCells count="1">
    <mergeCell ref="C1:K1"/>
  </mergeCells>
  <conditionalFormatting sqref="A21:C22 J11:J18">
    <cfRule type="expression" dxfId="4" priority="1788">
      <formula>$I11&lt;$A$23</formula>
    </cfRule>
  </conditionalFormatting>
  <conditionalFormatting sqref="C2:K2">
    <cfRule type="cellIs" dxfId="3" priority="1" stopIfTrue="1" operator="greaterThan">
      <formula>100</formula>
    </cfRule>
    <cfRule type="expression" dxfId="2" priority="2" stopIfTrue="1">
      <formula>SUMIFS($I2:$Q2,$I$10:$Q$10,C$10)&gt;100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10-А</vt:lpstr>
      <vt:lpstr>Анализ МБОУ СОШ № 30</vt:lpstr>
      <vt:lpstr>'10-А'!Область_печати</vt:lpstr>
      <vt:lpstr>'Анализ МБОУ СОШ № 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Олег Петрович Мацегора</cp:lastModifiedBy>
  <cp:lastPrinted>2017-01-14T08:25:03Z</cp:lastPrinted>
  <dcterms:created xsi:type="dcterms:W3CDTF">2006-09-28T05:33:49Z</dcterms:created>
  <dcterms:modified xsi:type="dcterms:W3CDTF">2018-11-24T08:43:08Z</dcterms:modified>
</cp:coreProperties>
</file>