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2"/>
  </bookViews>
  <sheets>
    <sheet name="Форма_3" sheetId="9" state="hidden" r:id="rId1"/>
    <sheet name="Areas" sheetId="10" state="hidden" r:id="rId2"/>
    <sheet name="6-А" sheetId="25" r:id="rId3"/>
    <sheet name="Анализ СОШ № 30" sheetId="26" r:id="rId4"/>
  </sheets>
  <definedNames>
    <definedName name="_xlnm.Print_Area" localSheetId="2">'6-А'!$A$7:$J$34</definedName>
    <definedName name="_xlnm.Print_Area" localSheetId="3">'Анализ СОШ № 30'!$A$7:$K$34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<sst xmlns="http://schemas.openxmlformats.org/spreadsheetml/2006/main" count="241" uniqueCount="123">
  <si>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</si>
  <si>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</si>
  <si>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</si>
  <si>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</si>
  <si>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</si>
  <si>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</si>
  <si>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</si>
  <si>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</si>
  <si>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</si>
  <si>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</si>
  <si>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</si>
  <si>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</si>
  <si>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</si>
  <si>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</si>
  <si>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</si>
  <si>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</si>
  <si>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</si>
  <si>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</si>
  <si>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</si>
  <si>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</si>
  <si>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</si>
  <si>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</si>
  <si>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</si>
  <si>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</si>
  <si>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</si>
  <si>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</si>
  <si>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</si>
  <si>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</si>
  <si>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</si>
  <si>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</si>
  <si>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</si>
  <si>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</si>
  <si>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</si>
  <si>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</si>
  <si>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</si>
  <si>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</si>
  <si>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</si>
  <si>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</si>
  <si>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</si>
  <si>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</si>
  <si>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</si>
  <si>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</si>
  <si>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</si>
  <si>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</si>
  <si>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</si>
  <si>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</si>
  <si>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</si>
  <si>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</si>
  <si>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</si>
  <si>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</si>
  <si>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</si>
  <si>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</si>
  <si>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</si>
  <si>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</si>
  <si>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</si>
  <si>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</si>
  <si>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</si>
  <si>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</si>
  <si>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</si>
  <si>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</si>
  <si>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</si>
  <si>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</si>
  <si>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</si>
  <si>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</si>
  <si>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</si>
  <si>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</si>
  <si>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</si>
  <si>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</si>
  <si>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</si>
  <si>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</si>
  <si>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</si>
  <si>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</si>
  <si>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</si>
  <si>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</si>
  <si>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</si>
  <si>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</si>
  <si>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</si>
  <si>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</si>
  <si>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</si>
  <si>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</si>
  <si>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</si>
  <si>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</si>
  <si>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</si>
  <si>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</si>
  <si>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</si>
  <si>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</si>
  <si>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</si>
  <si>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</si>
  <si>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</si>
  <si>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</si>
  <si>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</si>
  <si>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</si>
  <si>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</si>
  <si>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</si>
  <si>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</si>
  <si>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</si>
  <si>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</si>
  <si>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</si>
  <si>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</si>
  <si>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</si>
  <si>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</si>
  <si>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</si>
  <si>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</si>
  <si>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</si>
  <si>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</si>
  <si>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</si>
  <si>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</si>
  <si>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</si>
  <si>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</si>
  <si>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</si>
  <si>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</si>
  <si>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</si>
  <si>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</si>
  <si>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</si>
  <si>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</si>
  <si>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</si>
  <si>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</si>
  <si>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</si>
  <si>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11
1 б</t>
  </si>
  <si>
    <t>11
2 б</t>
  </si>
  <si>
    <t>КДР: комплексная работа 6 кл. по ФГОС ООО 30.11.2018 г.</t>
  </si>
  <si>
    <t>по МБОУ СОШ № 30</t>
  </si>
  <si>
    <t>по 6-А классу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</si>
</sst>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14" t="s">
        <v>52</v>
      </c>
      <c r="B3" s="115" t="s">
        <v>49</v>
      </c>
      <c r="C3" s="117" t="s">
        <v>48</v>
      </c>
      <c r="D3" s="121" t="s">
        <v>55</v>
      </c>
      <c r="E3" s="123" t="s">
        <v>50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 t="s">
        <v>57</v>
      </c>
      <c r="W3" s="124"/>
      <c r="X3" s="124"/>
      <c r="Y3" s="124"/>
      <c r="Z3" s="114" t="s">
        <v>59</v>
      </c>
      <c r="AA3" s="124"/>
      <c r="AB3" s="124"/>
      <c r="AC3" s="124"/>
      <c r="AD3" s="119" t="s">
        <v>58</v>
      </c>
    </row>
    <row r="4" spans="1:30" ht="16.2" thickBot="1" x14ac:dyDescent="0.35">
      <c r="A4" s="114"/>
      <c r="B4" s="116"/>
      <c r="C4" s="118"/>
      <c r="D4" s="12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20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tabSelected="1" zoomScale="80" zoomScaleNormal="80" workbookViewId="0">
      <selection activeCell="J13" sqref="J13"/>
    </sheetView>
  </sheetViews>
  <sheetFormatPr defaultRowHeight="14.4" x14ac:dyDescent="0.3"/>
  <cols>
    <col min="2" max="2" width="10.88671875" customWidth="1"/>
    <col min="3" max="3" width="43.109375" customWidth="1"/>
    <col min="4" max="4" width="6.6640625" customWidth="1"/>
    <col min="5" max="5" width="11.33203125" customWidth="1"/>
    <col min="6" max="6" width="6.44140625" bestFit="1" customWidth="1"/>
    <col min="7" max="7" width="10.5546875" bestFit="1" customWidth="1"/>
    <col min="8" max="8" width="13" customWidth="1"/>
    <col min="9" max="10" width="62.44140625" customWidth="1"/>
    <col min="11" max="14" width="6.109375" customWidth="1"/>
  </cols>
  <sheetData>
    <row r="2" spans="2:14" s="55" customFormat="1" x14ac:dyDescent="0.3">
      <c r="B2" s="59" t="s">
        <v>71</v>
      </c>
      <c r="C2" s="60">
        <v>0.70370370370370372</v>
      </c>
      <c r="D2" s="60">
        <v>0.81481481481481477</v>
      </c>
      <c r="E2" s="60">
        <v>0.55555555555555558</v>
      </c>
      <c r="F2" s="60">
        <v>0.46296296296296297</v>
      </c>
      <c r="G2" s="60">
        <v>0.62962962962962965</v>
      </c>
      <c r="H2" s="60">
        <v>0.62962962962962965</v>
      </c>
      <c r="I2" s="60">
        <v>0.7407407407407407</v>
      </c>
      <c r="J2" s="60">
        <v>0.5</v>
      </c>
      <c r="K2" s="60">
        <v>0.14814814814814814</v>
      </c>
      <c r="L2" s="60">
        <v>0.18518518518518517</v>
      </c>
      <c r="M2" s="60">
        <v>0.12962962962962962</v>
      </c>
      <c r="N2" s="60">
        <v>0.81481481481481477</v>
      </c>
    </row>
    <row r="3" spans="2:14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ht="15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ht="15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15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3">
      <c r="C7" s="55" t="s">
        <v>120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3">
      <c r="B8" s="55"/>
      <c r="C8" s="55" t="s">
        <v>72</v>
      </c>
      <c r="D8" s="55" t="s">
        <v>122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5.2" x14ac:dyDescent="0.3">
      <c r="B10" s="79" t="s">
        <v>60</v>
      </c>
      <c r="C10" s="88" t="s">
        <v>62</v>
      </c>
      <c r="D10" s="88" t="s">
        <v>81</v>
      </c>
      <c r="E10" s="88" t="s">
        <v>110</v>
      </c>
      <c r="F10" s="88" t="s">
        <v>64</v>
      </c>
      <c r="G10" s="88" t="s">
        <v>61</v>
      </c>
      <c r="H10" s="88" t="s">
        <v>65</v>
      </c>
      <c r="I10" s="88" t="s">
        <v>76</v>
      </c>
    </row>
    <row r="11" spans="2:14" ht="16.2" x14ac:dyDescent="0.3">
      <c r="B11" s="96"/>
      <c r="C11" s="97" t="s">
        <v>88</v>
      </c>
      <c r="D11" s="98"/>
      <c r="E11" s="98"/>
      <c r="F11" s="98"/>
      <c r="G11" s="98"/>
      <c r="H11" s="98"/>
      <c r="I11" s="87"/>
    </row>
    <row r="12" spans="2:14" ht="78" x14ac:dyDescent="0.3">
      <c r="B12" s="89">
        <v>1</v>
      </c>
      <c r="C12" s="90" t="s">
        <v>92</v>
      </c>
      <c r="D12" s="91" t="s">
        <v>95</v>
      </c>
      <c r="E12" s="92" t="s">
        <v>96</v>
      </c>
      <c r="F12" s="93">
        <v>1</v>
      </c>
      <c r="G12" s="94">
        <f>IF(H12="","",H12*F12)</f>
        <v>0.70370370370370372</v>
      </c>
      <c r="H12" s="95">
        <f>IF($C$2="","",$C$2)</f>
        <v>0.70370370370370372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46.8" x14ac:dyDescent="0.3">
      <c r="B13" s="65">
        <v>2</v>
      </c>
      <c r="C13" s="85" t="s">
        <v>93</v>
      </c>
      <c r="D13" s="80" t="s">
        <v>97</v>
      </c>
      <c r="E13" s="76" t="s">
        <v>96</v>
      </c>
      <c r="F13" s="66">
        <v>1</v>
      </c>
      <c r="G13" s="81">
        <f t="shared" ref="G13:G27" si="0">IF(H13="","",H13*F13)</f>
        <v>0.81481481481481477</v>
      </c>
      <c r="H13" s="67">
        <f>IF($D$2="","",$D$2)</f>
        <v>0.81481481481481477</v>
      </c>
      <c r="I13" s="6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78" x14ac:dyDescent="0.3">
      <c r="B14" s="65">
        <v>3</v>
      </c>
      <c r="C14" s="84" t="s">
        <v>94</v>
      </c>
      <c r="D14" s="80" t="s">
        <v>98</v>
      </c>
      <c r="E14" s="76" t="s">
        <v>96</v>
      </c>
      <c r="F14" s="66">
        <v>1</v>
      </c>
      <c r="G14" s="81">
        <f t="shared" si="0"/>
        <v>0.55555555555555558</v>
      </c>
      <c r="H14" s="67">
        <f>IF($E$2="","",$E$2)</f>
        <v>0.55555555555555558</v>
      </c>
      <c r="I14" s="6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62.4" x14ac:dyDescent="0.3">
      <c r="B15" s="65">
        <v>4</v>
      </c>
      <c r="C15" s="84" t="s">
        <v>112</v>
      </c>
      <c r="D15" s="80" t="s">
        <v>113</v>
      </c>
      <c r="E15" s="76" t="s">
        <v>99</v>
      </c>
      <c r="F15" s="66">
        <v>2</v>
      </c>
      <c r="G15" s="81">
        <f t="shared" si="0"/>
        <v>0.92592592592592593</v>
      </c>
      <c r="H15" s="67">
        <f>IF($F$2="","",$F$2)</f>
        <v>0.46296296296296297</v>
      </c>
      <c r="I15" s="66" t="str">
        <f>IF(H15="",$F$9,IF(H15&gt;=$A$34,$C$34,IF(H15&gt;=$A$33,$C$33,IF(H15&gt;=$A$32,$C$32,IF(H15&gt;=$A$31,$C$31,$C$30)))))</f>
        <v>Данный элемент содержания усвоен на низком уровне. Требуется коррекция.</v>
      </c>
    </row>
    <row r="16" spans="2:14" ht="16.2" x14ac:dyDescent="0.3">
      <c r="B16" s="96"/>
      <c r="C16" s="97" t="s">
        <v>89</v>
      </c>
      <c r="D16" s="98"/>
      <c r="E16" s="98"/>
      <c r="F16" s="98"/>
      <c r="G16" s="98"/>
      <c r="H16" s="98"/>
      <c r="I16" s="87"/>
    </row>
    <row r="17" spans="1:9" ht="46.8" x14ac:dyDescent="0.3">
      <c r="B17" s="65">
        <v>5</v>
      </c>
      <c r="C17" s="84" t="s">
        <v>100</v>
      </c>
      <c r="D17" s="80" t="s">
        <v>101</v>
      </c>
      <c r="E17" s="76" t="s">
        <v>96</v>
      </c>
      <c r="F17" s="66">
        <v>1</v>
      </c>
      <c r="G17" s="81">
        <f t="shared" si="0"/>
        <v>0.62962962962962965</v>
      </c>
      <c r="H17" s="67">
        <f>IF($G$2="","",$G$2)</f>
        <v>0.62962962962962965</v>
      </c>
      <c r="I17" s="6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102</v>
      </c>
      <c r="D18" s="80" t="s">
        <v>103</v>
      </c>
      <c r="E18" s="76" t="s">
        <v>99</v>
      </c>
      <c r="F18" s="66">
        <v>2</v>
      </c>
      <c r="G18" s="81">
        <f t="shared" si="0"/>
        <v>1.2592592592592593</v>
      </c>
      <c r="H18" s="67">
        <f>IF($H$2="","",$H$2)</f>
        <v>0.62962962962962965</v>
      </c>
      <c r="I18" s="6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104</v>
      </c>
      <c r="D19" s="80" t="s">
        <v>103</v>
      </c>
      <c r="E19" s="76" t="s">
        <v>96</v>
      </c>
      <c r="F19" s="66">
        <v>1</v>
      </c>
      <c r="G19" s="81">
        <f t="shared" si="0"/>
        <v>0.7407407407407407</v>
      </c>
      <c r="H19" s="67">
        <f>IF($I$2="","",$I$2)</f>
        <v>0.7407407407407407</v>
      </c>
      <c r="I19" s="66" t="str">
        <f>IF(H19="",$F$9,IF(H19&gt;=$A$34,$C$34,IF(H19&gt;=$A$33,$C$33,IF(H19&gt;=$A$32,$C$32,IF(H19&gt;=$A$31,$C$31,$C$30)))))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6.2" x14ac:dyDescent="0.3">
      <c r="B20" s="96"/>
      <c r="C20" s="97" t="s">
        <v>90</v>
      </c>
      <c r="D20" s="98"/>
      <c r="E20" s="98"/>
      <c r="F20" s="98"/>
      <c r="G20" s="98"/>
      <c r="H20" s="98"/>
      <c r="I20" s="87"/>
    </row>
    <row r="21" spans="1:9" ht="62.4" x14ac:dyDescent="0.3">
      <c r="B21" s="65">
        <v>8</v>
      </c>
      <c r="C21" s="84" t="s">
        <v>105</v>
      </c>
      <c r="D21" s="80" t="s">
        <v>98</v>
      </c>
      <c r="E21" s="76" t="s">
        <v>99</v>
      </c>
      <c r="F21" s="66">
        <v>2</v>
      </c>
      <c r="G21" s="81">
        <f t="shared" si="0"/>
        <v>1</v>
      </c>
      <c r="H21" s="67">
        <f>IF($J$2="","",$J$2)</f>
        <v>0.5</v>
      </c>
      <c r="I21" s="66" t="str">
        <f>IF(H21="",$F$9,IF(H21&gt;=$A$34,$C$34,IF(H21&gt;=$A$33,$C$33,IF(H21&gt;=$A$32,$C$32,IF(H21&gt;=$A$31,$C$31,$C$30)))))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9" ht="62.4" x14ac:dyDescent="0.3">
      <c r="B22" s="65">
        <v>9</v>
      </c>
      <c r="C22" s="84" t="s">
        <v>106</v>
      </c>
      <c r="D22" s="80" t="s">
        <v>107</v>
      </c>
      <c r="E22" s="76" t="s">
        <v>96</v>
      </c>
      <c r="F22" s="66">
        <v>1</v>
      </c>
      <c r="G22" s="81">
        <f t="shared" si="0"/>
        <v>0.14814814814814814</v>
      </c>
      <c r="H22" s="67">
        <f>IF($K$2="","",$K$2)</f>
        <v>0.14814814814814814</v>
      </c>
      <c r="I22" s="66" t="str">
        <f>IF(H22="",$F$9,IF(H22&gt;=$A$34,$C$34,IF(H22&gt;=$A$33,$C$33,IF(H22&gt;=$A$32,$C$32,IF(H22&gt;=$A$31,$C$31,$C$30)))))</f>
        <v>Данный элемент содержания усвоен на крайне низком уровне. Требуется серьёзная коррекция.</v>
      </c>
    </row>
    <row r="23" spans="1:9" ht="16.2" x14ac:dyDescent="0.3">
      <c r="B23" s="96"/>
      <c r="C23" s="97" t="s">
        <v>91</v>
      </c>
      <c r="D23" s="98"/>
      <c r="E23" s="98"/>
      <c r="F23" s="98"/>
      <c r="G23" s="98"/>
      <c r="H23" s="98"/>
      <c r="I23" s="87"/>
    </row>
    <row r="24" spans="1:9" ht="46.8" x14ac:dyDescent="0.3">
      <c r="B24" s="65">
        <v>10</v>
      </c>
      <c r="C24" s="84" t="s">
        <v>108</v>
      </c>
      <c r="D24" s="80" t="s">
        <v>109</v>
      </c>
      <c r="E24" s="76" t="s">
        <v>96</v>
      </c>
      <c r="F24" s="66">
        <v>1</v>
      </c>
      <c r="G24" s="81">
        <f t="shared" si="0"/>
        <v>0.18518518518518517</v>
      </c>
      <c r="H24" s="67">
        <f>IF($L$2="","",$L$2)</f>
        <v>0.18518518518518517</v>
      </c>
      <c r="I24" s="66" t="str">
        <f>IF(H24="",$F$9,IF(H24&gt;=$A$34,$C$34,IF(H24&gt;=$A$33,$C$33,IF(H24&gt;=$A$32,$C$32,IF(H24&gt;=$A$31,$C$31,$C$30)))))</f>
        <v>Данный элемент содержания усвоен на крайне низком уровне. Требуется серьёзная коррекция.</v>
      </c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99</v>
      </c>
      <c r="F25" s="66">
        <v>2</v>
      </c>
      <c r="G25" s="81">
        <f t="shared" si="0"/>
        <v>0.25925925925925924</v>
      </c>
      <c r="H25" s="67">
        <f>IF($M$2="","",$M$2)</f>
        <v>0.12962962962962962</v>
      </c>
      <c r="I25" s="66" t="str">
        <f>IF(H25="",$F$9,IF(H25&gt;=$A$34,$C$34,IF(H25&gt;=$A$33,$C$33,IF(H25&gt;=$A$32,$C$32,IF(H25&gt;=$A$31,$C$31,$C$30)))))</f>
        <v>Данный элемент содержания усвоен на крайне низком уровне. Требуется серьёзная коррекция.</v>
      </c>
    </row>
    <row r="26" spans="1:9" ht="16.2" x14ac:dyDescent="0.3">
      <c r="B26" s="96"/>
      <c r="C26" s="97" t="s">
        <v>111</v>
      </c>
      <c r="D26" s="98"/>
      <c r="E26" s="98"/>
      <c r="F26" s="98"/>
      <c r="G26" s="98"/>
      <c r="H26" s="98"/>
      <c r="I26" s="87"/>
    </row>
    <row r="27" spans="1:9" ht="62.4" x14ac:dyDescent="0.3">
      <c r="B27" s="65">
        <v>12</v>
      </c>
      <c r="C27" s="84" t="s">
        <v>116</v>
      </c>
      <c r="D27" s="80" t="s">
        <v>117</v>
      </c>
      <c r="E27" s="76" t="s">
        <v>96</v>
      </c>
      <c r="F27" s="66">
        <v>1</v>
      </c>
      <c r="G27" s="81">
        <f t="shared" si="0"/>
        <v>0.81481481481481477</v>
      </c>
      <c r="H27" s="67">
        <f>IF($N$2="","",$N$2)</f>
        <v>0.81481481481481477</v>
      </c>
      <c r="I27" s="6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6" x14ac:dyDescent="0.3">
      <c r="A29" t="s">
        <v>75</v>
      </c>
      <c r="B29" t="s">
        <v>74</v>
      </c>
      <c r="C29" s="57" t="s">
        <v>66</v>
      </c>
    </row>
    <row r="30" spans="1:9" ht="15.6" x14ac:dyDescent="0.3">
      <c r="A30" s="56">
        <v>0</v>
      </c>
      <c r="B30" s="56">
        <f>A31-0.01</f>
        <v>0.28999999999999998</v>
      </c>
      <c r="C30" s="58" t="s">
        <v>67</v>
      </c>
    </row>
    <row r="31" spans="1:9" ht="15.6" x14ac:dyDescent="0.3">
      <c r="A31" s="56">
        <v>0.3</v>
      </c>
      <c r="B31" s="56">
        <f t="shared" ref="B31:B33" si="1">A32-0.01</f>
        <v>0.49</v>
      </c>
      <c r="C31" s="58" t="s">
        <v>68</v>
      </c>
    </row>
    <row r="32" spans="1:9" ht="15.6" x14ac:dyDescent="0.3">
      <c r="A32" s="56">
        <v>0.5</v>
      </c>
      <c r="B32" s="56">
        <f t="shared" si="1"/>
        <v>0.69</v>
      </c>
      <c r="C32" s="58" t="s">
        <v>80</v>
      </c>
    </row>
    <row r="33" spans="1:3" ht="15.6" x14ac:dyDescent="0.3">
      <c r="A33" s="56">
        <v>0.7</v>
      </c>
      <c r="B33" s="56">
        <f t="shared" si="1"/>
        <v>0.89</v>
      </c>
      <c r="C33" s="58" t="s">
        <v>69</v>
      </c>
    </row>
    <row r="34" spans="1:3" ht="15.6" x14ac:dyDescent="0.3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3" priority="1">
      <formula>$I30&lt;$A$32</formula>
    </cfRule>
  </conditionalFormatting>
  <conditionalFormatting sqref="I12:I15 I17:I19 I21:I22 I24:I25 I27">
    <cfRule type="expression" dxfId="2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80" zoomScaleNormal="80" workbookViewId="0">
      <selection activeCell="C2" sqref="C2:R2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6.6640625" style="55" customWidth="1"/>
    <col min="5" max="5" width="11.33203125" style="55" customWidth="1"/>
    <col min="6" max="6" width="6.44140625" style="55" bestFit="1" customWidth="1"/>
    <col min="7" max="7" width="10.5546875" style="55" bestFit="1" customWidth="1"/>
    <col min="8" max="8" width="15" style="55" customWidth="1"/>
    <col min="9" max="10" width="62.44140625" style="55" customWidth="1"/>
    <col min="11" max="16384" width="9.109375" style="55"/>
  </cols>
  <sheetData>
    <row r="1" spans="2:18" ht="15.75" customHeight="1" x14ac:dyDescent="0.3">
      <c r="C1" s="125" t="s">
        <v>73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8" s="62" customFormat="1" ht="15" thickBot="1" x14ac:dyDescent="0.35">
      <c r="B2" s="61" t="s">
        <v>71</v>
      </c>
      <c r="C2" s="82">
        <v>70.370370370370367</v>
      </c>
      <c r="D2" s="82">
        <v>81.481481481481481</v>
      </c>
      <c r="E2" s="82">
        <v>55.555555555555557</v>
      </c>
      <c r="F2" s="82">
        <v>18.518518518518519</v>
      </c>
      <c r="G2" s="82">
        <v>37.037037037037038</v>
      </c>
      <c r="H2" s="82">
        <v>62.962962962962962</v>
      </c>
      <c r="I2" s="82">
        <v>29.629629629629626</v>
      </c>
      <c r="J2" s="82">
        <v>48.148148148148145</v>
      </c>
      <c r="K2" s="82">
        <v>74.074074074074076</v>
      </c>
      <c r="L2" s="82">
        <v>18.518518518518519</v>
      </c>
      <c r="M2" s="82">
        <v>40.74074074074074</v>
      </c>
      <c r="N2" s="82">
        <v>14.814814814814813</v>
      </c>
      <c r="O2" s="82">
        <v>18.518518518518519</v>
      </c>
      <c r="P2" s="82">
        <v>11.111111111111111</v>
      </c>
      <c r="Q2" s="82">
        <v>7.4074074074074066</v>
      </c>
      <c r="R2" s="82">
        <v>81.481481481481481</v>
      </c>
    </row>
    <row r="3" spans="2:18" ht="27" thickBot="1" x14ac:dyDescent="0.35">
      <c r="C3" s="100">
        <v>1</v>
      </c>
      <c r="D3" s="101">
        <v>2</v>
      </c>
      <c r="E3" s="102">
        <v>3</v>
      </c>
      <c r="F3" s="101" t="s">
        <v>82</v>
      </c>
      <c r="G3" s="103" t="s">
        <v>83</v>
      </c>
      <c r="H3" s="100">
        <v>5</v>
      </c>
      <c r="I3" s="101" t="s">
        <v>84</v>
      </c>
      <c r="J3" s="101" t="s">
        <v>85</v>
      </c>
      <c r="K3" s="104">
        <v>7</v>
      </c>
      <c r="L3" s="105" t="s">
        <v>86</v>
      </c>
      <c r="M3" s="101" t="s">
        <v>87</v>
      </c>
      <c r="N3" s="102">
        <v>9</v>
      </c>
      <c r="O3" s="103">
        <v>10</v>
      </c>
      <c r="P3" s="100" t="s">
        <v>118</v>
      </c>
      <c r="Q3" s="106" t="s">
        <v>119</v>
      </c>
      <c r="R3" s="107">
        <v>12</v>
      </c>
    </row>
    <row r="4" spans="2:18" x14ac:dyDescent="0.3">
      <c r="B4" s="70" t="s">
        <v>79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18" x14ac:dyDescent="0.3">
      <c r="B5" s="70" t="s">
        <v>77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18" x14ac:dyDescent="0.3">
      <c r="B6" s="70" t="s">
        <v>78</v>
      </c>
      <c r="C6" s="86">
        <f>C4*C2</f>
        <v>70.370370370370367</v>
      </c>
      <c r="D6" s="86">
        <f t="shared" ref="D6:R6" si="2">D4*D2</f>
        <v>81.481481481481481</v>
      </c>
      <c r="E6" s="86">
        <f t="shared" si="2"/>
        <v>55.555555555555557</v>
      </c>
      <c r="F6" s="86">
        <f t="shared" si="2"/>
        <v>18.518518518518519</v>
      </c>
      <c r="G6" s="86">
        <f t="shared" si="2"/>
        <v>74.074074074074076</v>
      </c>
      <c r="H6" s="86">
        <f t="shared" si="2"/>
        <v>62.962962962962962</v>
      </c>
      <c r="I6" s="86">
        <f t="shared" si="2"/>
        <v>29.629629629629626</v>
      </c>
      <c r="J6" s="86">
        <f t="shared" si="2"/>
        <v>96.296296296296291</v>
      </c>
      <c r="K6" s="86">
        <f t="shared" si="2"/>
        <v>74.074074074074076</v>
      </c>
      <c r="L6" s="86">
        <f t="shared" si="2"/>
        <v>18.518518518518519</v>
      </c>
      <c r="M6" s="86">
        <f t="shared" si="2"/>
        <v>81.481481481481481</v>
      </c>
      <c r="N6" s="86">
        <f t="shared" si="2"/>
        <v>14.814814814814813</v>
      </c>
      <c r="O6" s="86">
        <f t="shared" si="2"/>
        <v>18.518518518518519</v>
      </c>
      <c r="P6" s="86">
        <f t="shared" si="2"/>
        <v>11.111111111111111</v>
      </c>
      <c r="Q6" s="86">
        <f t="shared" si="2"/>
        <v>14.814814814814813</v>
      </c>
      <c r="R6" s="86">
        <f t="shared" si="2"/>
        <v>81.481481481481481</v>
      </c>
    </row>
    <row r="7" spans="2:18" x14ac:dyDescent="0.3">
      <c r="C7" s="55" t="s">
        <v>120</v>
      </c>
    </row>
    <row r="8" spans="2:18" x14ac:dyDescent="0.3">
      <c r="C8" s="55" t="s">
        <v>72</v>
      </c>
      <c r="D8" s="55" t="s">
        <v>121</v>
      </c>
    </row>
    <row r="9" spans="2:18" ht="21" x14ac:dyDescent="0.35">
      <c r="F9" s="78" t="str">
        <f>IF(COUNTIF(C2:R2,"")=0,"","Введите уровень успешности каждого задания")</f>
        <v/>
      </c>
    </row>
    <row r="10" spans="2:18" ht="57.6" x14ac:dyDescent="0.3">
      <c r="B10" s="79" t="s">
        <v>60</v>
      </c>
      <c r="C10" s="79" t="s">
        <v>62</v>
      </c>
      <c r="D10" s="79" t="s">
        <v>81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76</v>
      </c>
    </row>
    <row r="11" spans="2:18" ht="16.2" x14ac:dyDescent="0.3">
      <c r="B11" s="96"/>
      <c r="C11" s="97" t="s">
        <v>88</v>
      </c>
      <c r="D11" s="98"/>
      <c r="E11" s="98"/>
      <c r="F11" s="98"/>
      <c r="G11" s="75"/>
      <c r="H11" s="75"/>
      <c r="I11" s="75"/>
    </row>
    <row r="12" spans="2:18" ht="78" x14ac:dyDescent="0.3">
      <c r="B12" s="89">
        <v>1</v>
      </c>
      <c r="C12" s="90" t="s">
        <v>92</v>
      </c>
      <c r="D12" s="91" t="s">
        <v>95</v>
      </c>
      <c r="E12" s="92" t="s">
        <v>96</v>
      </c>
      <c r="F12" s="93">
        <v>1</v>
      </c>
      <c r="G12" s="81">
        <f>IF(H12="","",H12*F12)</f>
        <v>0.70370370370370372</v>
      </c>
      <c r="H12" s="77">
        <f>IF(COUNTIFS($C$5:$R$5,$B12,$C$2:$R$2,"")=0,SUMIFS($C$6:$R$6,$C$5:$R$5,$B12)/$F12/100,"")</f>
        <v>0.70370370370370372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46.8" x14ac:dyDescent="0.3">
      <c r="B13" s="65">
        <v>2</v>
      </c>
      <c r="C13" s="85" t="s">
        <v>93</v>
      </c>
      <c r="D13" s="80" t="s">
        <v>97</v>
      </c>
      <c r="E13" s="76" t="s">
        <v>96</v>
      </c>
      <c r="F13" s="66">
        <v>1</v>
      </c>
      <c r="G13" s="81">
        <f t="shared" ref="G13:G27" si="3">IF(H13="","",H13*F13)</f>
        <v>0.81481481481481477</v>
      </c>
      <c r="H13" s="77">
        <f>IF(COUNTIFS($C$5:$R$5,$B13,$C$2:$R$2,"")=0,SUMIFS($C$6:$R$6,$C$5:$R$5,$B13)/$F13/100,"")</f>
        <v>0.81481481481481477</v>
      </c>
      <c r="I13" s="7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78" x14ac:dyDescent="0.3">
      <c r="B14" s="65">
        <v>3</v>
      </c>
      <c r="C14" s="84" t="s">
        <v>94</v>
      </c>
      <c r="D14" s="80" t="s">
        <v>98</v>
      </c>
      <c r="E14" s="76" t="s">
        <v>96</v>
      </c>
      <c r="F14" s="66">
        <v>1</v>
      </c>
      <c r="G14" s="81">
        <f t="shared" si="3"/>
        <v>0.55555555555555558</v>
      </c>
      <c r="H14" s="77">
        <f>IF(COUNTIFS($C$5:$R$5,$B14,$C$2:$R$2,"")=0,SUMIFS($C$6:$R$6,$C$5:$R$5,$B14)/$F14/100,"")</f>
        <v>0.55555555555555558</v>
      </c>
      <c r="I14" s="7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62.4" x14ac:dyDescent="0.3">
      <c r="B15" s="65">
        <v>4</v>
      </c>
      <c r="C15" s="84" t="s">
        <v>112</v>
      </c>
      <c r="D15" s="80" t="s">
        <v>113</v>
      </c>
      <c r="E15" s="76" t="s">
        <v>99</v>
      </c>
      <c r="F15" s="66">
        <v>2</v>
      </c>
      <c r="G15" s="81">
        <f t="shared" si="3"/>
        <v>0.92592592592592593</v>
      </c>
      <c r="H15" s="77">
        <f>IF(COUNTIFS($C$5:$R$5,$B15,$C$2:$R$2,"")=0,SUMIFS($C$6:$R$6,$C$5:$R$5,$B15)/$F15/100,"")</f>
        <v>0.46296296296296297</v>
      </c>
      <c r="I15" s="76" t="str">
        <f>IF(H15="",$F$9,IF(H15&gt;=$A$34,$C$34,IF(H15&gt;=$A$33,$C$33,IF(H15&gt;=$A$32,$C$32,IF(H15&gt;=$A$31,$C$31,$C$30)))))</f>
        <v>Данный элемент содержания усвоен на низком уровне. Требуется коррекция.</v>
      </c>
    </row>
    <row r="16" spans="2:18" ht="16.2" x14ac:dyDescent="0.3">
      <c r="B16" s="96"/>
      <c r="C16" s="97" t="s">
        <v>89</v>
      </c>
      <c r="D16" s="98"/>
      <c r="E16" s="98"/>
      <c r="F16" s="98"/>
      <c r="G16" s="81"/>
      <c r="H16" s="77"/>
      <c r="I16" s="76"/>
    </row>
    <row r="17" spans="1:9" ht="46.8" x14ac:dyDescent="0.3">
      <c r="B17" s="65">
        <v>5</v>
      </c>
      <c r="C17" s="84" t="s">
        <v>100</v>
      </c>
      <c r="D17" s="80" t="s">
        <v>101</v>
      </c>
      <c r="E17" s="76" t="s">
        <v>96</v>
      </c>
      <c r="F17" s="66">
        <v>1</v>
      </c>
      <c r="G17" s="81">
        <f t="shared" si="3"/>
        <v>0.62962962962962965</v>
      </c>
      <c r="H17" s="77">
        <f>IF(COUNTIFS($C$5:$R$5,$B17,$C$2:$R$2,"")=0,SUMIFS($C$6:$R$6,$C$5:$R$5,$B17)/$F17/100,"")</f>
        <v>0.62962962962962965</v>
      </c>
      <c r="I17" s="7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" x14ac:dyDescent="0.3">
      <c r="B18" s="65">
        <v>6</v>
      </c>
      <c r="C18" s="84" t="s">
        <v>102</v>
      </c>
      <c r="D18" s="80" t="s">
        <v>103</v>
      </c>
      <c r="E18" s="76" t="s">
        <v>99</v>
      </c>
      <c r="F18" s="66">
        <v>2</v>
      </c>
      <c r="G18" s="81">
        <f t="shared" si="3"/>
        <v>1.2592592592592593</v>
      </c>
      <c r="H18" s="77">
        <f>IF(COUNTIFS($C$5:$R$5,$B18,$C$2:$R$2,"")=0,SUMIFS($C$6:$R$6,$C$5:$R$5,$B18)/$F18/100,"")</f>
        <v>0.62962962962962965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" x14ac:dyDescent="0.3">
      <c r="B19" s="65">
        <v>7</v>
      </c>
      <c r="C19" s="84" t="s">
        <v>104</v>
      </c>
      <c r="D19" s="80" t="s">
        <v>103</v>
      </c>
      <c r="E19" s="76" t="s">
        <v>96</v>
      </c>
      <c r="F19" s="66">
        <v>1</v>
      </c>
      <c r="G19" s="81">
        <f t="shared" si="3"/>
        <v>0.74074074074074081</v>
      </c>
      <c r="H19" s="77">
        <f>IF(COUNTIFS($C$5:$R$5,$B19,$C$2:$R$2,"")=0,SUMIFS($C$6:$R$6,$C$5:$R$5,$B19)/$F19/100,"")</f>
        <v>0.74074074074074081</v>
      </c>
      <c r="I19" s="76" t="str">
        <f>IF(H19="",$F$9,IF(H19&gt;=$A$34,$C$34,IF(H19&gt;=$A$33,$C$33,IF(H19&gt;=$A$32,$C$32,IF(H19&gt;=$A$31,$C$31,$C$30)))))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6.2" x14ac:dyDescent="0.3">
      <c r="B20" s="96"/>
      <c r="C20" s="97" t="s">
        <v>90</v>
      </c>
      <c r="D20" s="98"/>
      <c r="E20" s="98"/>
      <c r="F20" s="98"/>
      <c r="G20" s="81"/>
      <c r="H20" s="77"/>
      <c r="I20" s="76"/>
    </row>
    <row r="21" spans="1:9" ht="62.4" x14ac:dyDescent="0.3">
      <c r="B21" s="65">
        <v>8</v>
      </c>
      <c r="C21" s="84" t="s">
        <v>105</v>
      </c>
      <c r="D21" s="80" t="s">
        <v>98</v>
      </c>
      <c r="E21" s="76" t="s">
        <v>99</v>
      </c>
      <c r="F21" s="66">
        <v>2</v>
      </c>
      <c r="G21" s="81">
        <f t="shared" si="3"/>
        <v>1</v>
      </c>
      <c r="H21" s="77">
        <f>IF(COUNTIFS($C$5:$R$5,$B21,$C$2:$R$2,"")=0,SUMIFS($C$6:$R$6,$C$5:$R$5,$B21)/$F21/100,"")</f>
        <v>0.5</v>
      </c>
      <c r="I21" s="76" t="str">
        <f>IF(H21="",$F$9,IF(H21&gt;=$A$34,$C$34,IF(H21&gt;=$A$33,$C$33,IF(H21&gt;=$A$32,$C$32,IF(H21&gt;=$A$31,$C$31,$C$30)))))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9" ht="62.4" x14ac:dyDescent="0.3">
      <c r="B22" s="65">
        <v>9</v>
      </c>
      <c r="C22" s="84" t="s">
        <v>106</v>
      </c>
      <c r="D22" s="80" t="s">
        <v>107</v>
      </c>
      <c r="E22" s="76" t="s">
        <v>96</v>
      </c>
      <c r="F22" s="66">
        <v>1</v>
      </c>
      <c r="G22" s="81">
        <f t="shared" si="3"/>
        <v>0.14814814814814814</v>
      </c>
      <c r="H22" s="77">
        <f>IF(COUNTIFS($C$5:$R$5,$B22,$C$2:$R$2,"")=0,SUMIFS($C$6:$R$6,$C$5:$R$5,$B22)/$F22/100,"")</f>
        <v>0.14814814814814814</v>
      </c>
      <c r="I22" s="76" t="str">
        <f>IF(H22="",$F$9,IF(H22&gt;=$A$34,$C$34,IF(H22&gt;=$A$33,$C$33,IF(H22&gt;=$A$32,$C$32,IF(H22&gt;=$A$31,$C$31,$C$30)))))</f>
        <v>Данный элемент содержания усвоен на крайне низком уровне. Требуется серьёзная коррекция.</v>
      </c>
    </row>
    <row r="23" spans="1:9" ht="16.2" x14ac:dyDescent="0.3">
      <c r="B23" s="96"/>
      <c r="C23" s="97" t="s">
        <v>91</v>
      </c>
      <c r="D23" s="98"/>
      <c r="E23" s="98"/>
      <c r="F23" s="98"/>
      <c r="G23" s="81"/>
      <c r="H23" s="77"/>
      <c r="I23" s="76"/>
    </row>
    <row r="24" spans="1:9" ht="46.8" x14ac:dyDescent="0.3">
      <c r="B24" s="65">
        <v>10</v>
      </c>
      <c r="C24" s="84" t="s">
        <v>108</v>
      </c>
      <c r="D24" s="80" t="s">
        <v>109</v>
      </c>
      <c r="E24" s="76" t="s">
        <v>96</v>
      </c>
      <c r="F24" s="66">
        <v>1</v>
      </c>
      <c r="G24" s="81">
        <f t="shared" si="3"/>
        <v>0.1851851851851852</v>
      </c>
      <c r="H24" s="77">
        <f>IF(COUNTIFS($C$5:$R$5,$B24,$C$2:$R$2,"")=0,SUMIFS($C$6:$R$6,$C$5:$R$5,$B24)/$F24/100,"")</f>
        <v>0.1851851851851852</v>
      </c>
      <c r="I24" s="76" t="str">
        <f>IF(H24="",$F$9,IF(H24&gt;=$A$34,$C$34,IF(H24&gt;=$A$33,$C$33,IF(H24&gt;=$A$32,$C$32,IF(H24&gt;=$A$31,$C$31,$C$30)))))</f>
        <v>Данный элемент содержания усвоен на крайне низком уровне. Требуется серьёзная коррекция.</v>
      </c>
    </row>
    <row r="25" spans="1:9" ht="46.8" x14ac:dyDescent="0.3">
      <c r="B25" s="65">
        <v>11</v>
      </c>
      <c r="C25" s="84" t="s">
        <v>114</v>
      </c>
      <c r="D25" s="80" t="s">
        <v>115</v>
      </c>
      <c r="E25" s="76" t="s">
        <v>99</v>
      </c>
      <c r="F25" s="66">
        <v>2</v>
      </c>
      <c r="G25" s="81">
        <f t="shared" si="3"/>
        <v>0.25925925925925924</v>
      </c>
      <c r="H25" s="77">
        <f>IF(COUNTIFS($C$5:$R$5,$B25,$C$2:$R$2,"")=0,SUMIFS($C$6:$R$6,$C$5:$R$5,$B25)/$F25/100,"")</f>
        <v>0.12962962962962962</v>
      </c>
      <c r="I25" s="76" t="str">
        <f>IF(H25="",$F$9,IF(H25&gt;=$A$34,$C$34,IF(H25&gt;=$A$33,$C$33,IF(H25&gt;=$A$32,$C$32,IF(H25&gt;=$A$31,$C$31,$C$30)))))</f>
        <v>Данный элемент содержания усвоен на крайне низком уровне. Требуется серьёзная коррекция.</v>
      </c>
    </row>
    <row r="26" spans="1:9" ht="16.2" x14ac:dyDescent="0.3">
      <c r="B26" s="96"/>
      <c r="C26" s="97" t="s">
        <v>111</v>
      </c>
      <c r="D26" s="98"/>
      <c r="E26" s="98"/>
      <c r="F26" s="98"/>
      <c r="G26" s="98"/>
      <c r="H26" s="98"/>
      <c r="I26" s="87"/>
    </row>
    <row r="27" spans="1:9" ht="62.4" x14ac:dyDescent="0.3">
      <c r="B27" s="65">
        <v>12</v>
      </c>
      <c r="C27" s="84" t="s">
        <v>116</v>
      </c>
      <c r="D27" s="80" t="s">
        <v>117</v>
      </c>
      <c r="E27" s="76" t="s">
        <v>96</v>
      </c>
      <c r="F27" s="66">
        <v>1</v>
      </c>
      <c r="G27" s="81">
        <f t="shared" si="3"/>
        <v>0.81481481481481477</v>
      </c>
      <c r="H27" s="77">
        <f>IF(COUNTIFS($C$5:$R$5,$B27,$C$2:$R$2,"")=0,SUMIFS($C$6:$R$6,$C$5:$R$5,$B27)/$F27/100,"")</f>
        <v>0.81481481481481477</v>
      </c>
      <c r="I27" s="7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6" x14ac:dyDescent="0.3">
      <c r="A29" s="71" t="s">
        <v>75</v>
      </c>
      <c r="B29" s="71" t="s">
        <v>74</v>
      </c>
      <c r="C29" s="72" t="s">
        <v>66</v>
      </c>
    </row>
    <row r="30" spans="1:9" ht="15.6" x14ac:dyDescent="0.3">
      <c r="A30" s="73">
        <v>0</v>
      </c>
      <c r="B30" s="73">
        <f>A31-0.01</f>
        <v>0.28999999999999998</v>
      </c>
      <c r="C30" s="74" t="s">
        <v>67</v>
      </c>
    </row>
    <row r="31" spans="1:9" ht="15.6" x14ac:dyDescent="0.3">
      <c r="A31" s="73">
        <v>0.3</v>
      </c>
      <c r="B31" s="73">
        <f t="shared" ref="B31:B33" si="4">A32-0.01</f>
        <v>0.49</v>
      </c>
      <c r="C31" s="74" t="s">
        <v>68</v>
      </c>
    </row>
    <row r="32" spans="1:9" ht="15.6" x14ac:dyDescent="0.3">
      <c r="A32" s="73">
        <v>0.5</v>
      </c>
      <c r="B32" s="73">
        <f t="shared" si="4"/>
        <v>0.69</v>
      </c>
      <c r="C32" s="74" t="s">
        <v>80</v>
      </c>
    </row>
    <row r="33" spans="1:3" ht="15.6" x14ac:dyDescent="0.3">
      <c r="A33" s="73">
        <v>0.7</v>
      </c>
      <c r="B33" s="73">
        <f t="shared" si="4"/>
        <v>0.89</v>
      </c>
      <c r="C33" s="74" t="s">
        <v>69</v>
      </c>
    </row>
    <row r="34" spans="1:3" ht="15.6" x14ac:dyDescent="0.3">
      <c r="A34" s="73">
        <v>0.9</v>
      </c>
      <c r="B34" s="73">
        <v>1</v>
      </c>
      <c r="C34" s="74" t="s">
        <v>70</v>
      </c>
    </row>
  </sheetData>
  <sheetProtection formatRows="0"/>
  <mergeCells count="1">
    <mergeCell ref="C1:N1"/>
  </mergeCells>
  <conditionalFormatting sqref="A30:C31">
    <cfRule type="expression" dxfId="1" priority="1786">
      <formula>$I30&lt;$A$32</formula>
    </cfRule>
  </conditionalFormatting>
  <conditionalFormatting sqref="I12:I25 I27">
    <cfRule type="expression" dxfId="0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6-А</vt:lpstr>
      <vt:lpstr>Анализ СОШ № 30</vt:lpstr>
      <vt:lpstr>'6-А'!Область_печати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2017-11-28T11:18:02Z</cp:lastPrinted>
  <dcterms:created xsi:type="dcterms:W3CDTF">2006-09-28T05:33:49Z</dcterms:created>
  <dcterms:modified xsi:type="dcterms:W3CDTF">2018-12-05T11:51:37Z</dcterms:modified>
</cp:coreProperties>
</file>