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2"/>
  </bookViews>
  <sheets>
    <sheet name="Форма_3" sheetId="9" state="hidden" r:id="rId1"/>
    <sheet name="Areas" sheetId="10" state="hidden" r:id="rId2"/>
    <sheet name="10-А" sheetId="25" r:id="rId3"/>
    <sheet name="Анализ МБОУ СОШ № 30" sheetId="26" r:id="rId4"/>
  </sheets>
  <definedNames>
    <definedName name="_xlnm.Print_Area" localSheetId="2">'10-А'!$A$7:$J$25</definedName>
    <definedName name="_xlnm.Print_Area" localSheetId="3">'Анализ МБОУ СОШ № 30'!$A$7:$K$25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<sst xmlns="http://schemas.openxmlformats.org/spreadsheetml/2006/main" count="187" uniqueCount="109">
  <si>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</si>
  <si>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</si>
  <si>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</si>
  <si>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</si>
  <si>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</si>
  <si>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</si>
  <si>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</si>
  <si>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</si>
  <si>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</si>
  <si>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</si>
  <si>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</si>
  <si>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</si>
  <si>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</si>
  <si>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</si>
  <si>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</si>
  <si>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</si>
  <si>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</si>
  <si>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</si>
  <si>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</si>
  <si>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</si>
  <si>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</si>
  <si>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</si>
  <si>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</si>
  <si>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</si>
  <si>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</si>
  <si>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</si>
  <si>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</si>
  <si>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</si>
  <si>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</si>
  <si>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</si>
  <si>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</si>
  <si>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</si>
  <si>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</si>
  <si>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</si>
  <si>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</si>
  <si>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</si>
  <si>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</si>
  <si>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</si>
  <si>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</si>
  <si>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</si>
  <si>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</si>
  <si>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</si>
  <si>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</si>
  <si>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</si>
  <si>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</si>
  <si>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</si>
  <si>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</si>
  <si>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</si>
  <si>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</si>
  <si>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</si>
  <si>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</si>
  <si>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</si>
  <si>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</si>
  <si>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</si>
  <si>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</si>
  <si>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</si>
  <si>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</si>
  <si>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</si>
  <si>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</si>
  <si>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</si>
  <si>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</si>
  <si>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</si>
  <si>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</si>
  <si>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</si>
  <si>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</si>
  <si>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</si>
  <si>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</si>
  <si>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</si>
  <si>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</si>
  <si>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</si>
  <si>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</si>
  <si>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</si>
  <si>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</si>
  <si>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</si>
  <si>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</si>
  <si>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</si>
  <si>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</si>
  <si>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</si>
  <si>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</si>
  <si>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</si>
  <si>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</si>
  <si>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 xml:space="preserve">5.4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</si>
  <si>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</si>
  <si>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</si>
  <si>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</si>
  <si>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</si>
  <si>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</si>
  <si>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</si>
  <si>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 xml:space="preserve">Уметь  выполнять вычисления и преобразования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</si>
  <si>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</si>
  <si>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Уметь выполнять действия с геометрическими фигурами, координатами и векторами </t>
  </si>
  <si>
    <t xml:space="preserve">4.1 </t>
  </si>
  <si>
    <t xml:space="preserve">Уметь решать  уравнения и неравенства </t>
  </si>
  <si>
    <t xml:space="preserve">Уметь строить и исследовать простейшие математические модели </t>
  </si>
  <si>
    <t xml:space="preserve">2.1 </t>
  </si>
  <si>
    <t xml:space="preserve">1.1.3- 1.1.5; 1.4.2,1.4.3 </t>
  </si>
  <si>
    <t>1.1-1.3</t>
  </si>
  <si>
    <t xml:space="preserve">3.1-3.3; 6.2.1 </t>
  </si>
  <si>
    <t xml:space="preserve">3.1; 6.2 </t>
  </si>
  <si>
    <t xml:space="preserve">5.1.1; 1.2.1 </t>
  </si>
  <si>
    <t xml:space="preserve">1.2.4,1.2.5, 1.2.7, 1.4.4 </t>
  </si>
  <si>
    <t xml:space="preserve">1.2-1.3 </t>
  </si>
  <si>
    <t xml:space="preserve">6.3 </t>
  </si>
  <si>
    <t xml:space="preserve">5.1; 5.5.1 </t>
  </si>
  <si>
    <t xml:space="preserve">2.1, 2.2 </t>
  </si>
  <si>
    <t xml:space="preserve">5.1 </t>
  </si>
  <si>
    <t>КДР 10 класс по математике 23.11.2018 г.</t>
  </si>
  <si>
    <t>по МБОУ СОШ № 30</t>
  </si>
  <si>
    <t>по 10-А классу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</si>
</sst>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90" t="e">
        <f>#REF!</f>
        <v>#REF!</v>
      </c>
      <c r="B1" s="91"/>
      <c r="C1" s="92"/>
      <c r="D1" s="39" t="s">
        <v>54</v>
      </c>
      <c r="E1" s="31"/>
      <c r="F1" s="93" t="e">
        <f>#REF!</f>
        <v>#REF!</v>
      </c>
      <c r="G1" s="94"/>
      <c r="H1" s="95" t="s">
        <v>51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96" t="s">
        <v>52</v>
      </c>
      <c r="B3" s="97" t="s">
        <v>49</v>
      </c>
      <c r="C3" s="99" t="s">
        <v>48</v>
      </c>
      <c r="D3" s="103" t="s">
        <v>55</v>
      </c>
      <c r="E3" s="105" t="s">
        <v>50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96" t="s">
        <v>57</v>
      </c>
      <c r="W3" s="106"/>
      <c r="X3" s="106"/>
      <c r="Y3" s="106"/>
      <c r="Z3" s="96" t="s">
        <v>59</v>
      </c>
      <c r="AA3" s="106"/>
      <c r="AB3" s="106"/>
      <c r="AC3" s="106"/>
      <c r="AD3" s="101" t="s">
        <v>58</v>
      </c>
    </row>
    <row r="4" spans="1:30" ht="16.2" thickBot="1" x14ac:dyDescent="0.35">
      <c r="A4" s="96"/>
      <c r="B4" s="98"/>
      <c r="C4" s="100"/>
      <c r="D4" s="10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2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abSelected="1" zoomScale="80" zoomScaleNormal="80" workbookViewId="0">
      <selection activeCell="G6" sqref="G6"/>
    </sheetView>
  </sheetViews>
  <sheetFormatPr defaultRowHeight="14.4" x14ac:dyDescent="0.3"/>
  <cols>
    <col min="2" max="2" width="10.88671875" customWidth="1"/>
    <col min="3" max="3" width="43.109375" customWidth="1"/>
    <col min="4" max="4" width="14.441406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62.44140625" customWidth="1"/>
  </cols>
  <sheetData>
    <row r="2" spans="2:10" s="55" customFormat="1" x14ac:dyDescent="0.3">
      <c r="B2" s="59" t="s">
        <v>73</v>
      </c>
      <c r="C2" s="109">
        <v>0.6470588235294118</v>
      </c>
      <c r="D2" s="109">
        <v>0.41176470588235292</v>
      </c>
      <c r="E2" s="109">
        <v>0.17647058823529413</v>
      </c>
      <c r="F2" s="109">
        <v>0.17647058823529413</v>
      </c>
      <c r="G2" s="109">
        <v>0.76470588235294112</v>
      </c>
      <c r="H2" s="109">
        <v>0.82352941176470584</v>
      </c>
      <c r="I2" s="109">
        <v>0.29411764705882354</v>
      </c>
      <c r="J2" s="109">
        <v>0.29411764705882354</v>
      </c>
    </row>
    <row r="3" spans="2:10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</row>
    <row r="4" spans="2:10" ht="15" x14ac:dyDescent="0.25">
      <c r="C4" s="83"/>
      <c r="D4" s="62"/>
      <c r="E4" s="62"/>
      <c r="F4" s="62"/>
      <c r="G4" s="62"/>
      <c r="H4" s="62"/>
      <c r="I4" s="62"/>
      <c r="J4" s="62"/>
    </row>
    <row r="5" spans="2:10" ht="15" x14ac:dyDescent="0.25">
      <c r="C5" s="83"/>
      <c r="D5" s="62"/>
      <c r="E5" s="62"/>
      <c r="F5" s="62"/>
      <c r="G5" s="62"/>
      <c r="H5" s="62"/>
      <c r="I5" s="62"/>
      <c r="J5" s="62"/>
    </row>
    <row r="6" spans="2:10" ht="15" x14ac:dyDescent="0.25">
      <c r="C6" s="83"/>
      <c r="D6" s="62"/>
      <c r="E6" s="62"/>
      <c r="F6" s="62"/>
      <c r="G6" s="62"/>
      <c r="H6" s="62"/>
      <c r="I6" s="62"/>
      <c r="J6" s="62"/>
    </row>
    <row r="7" spans="2:10" x14ac:dyDescent="0.3">
      <c r="C7" s="55" t="s">
        <v>106</v>
      </c>
      <c r="D7" s="62"/>
      <c r="E7" s="62"/>
      <c r="F7" s="62"/>
      <c r="G7" s="62"/>
      <c r="H7" s="62"/>
      <c r="I7" s="62"/>
      <c r="J7" s="62"/>
    </row>
    <row r="8" spans="2:10" x14ac:dyDescent="0.3">
      <c r="B8" s="55"/>
      <c r="C8" s="55" t="s">
        <v>74</v>
      </c>
      <c r="D8" s="55" t="s">
        <v>108</v>
      </c>
      <c r="E8" s="55"/>
      <c r="F8" s="55"/>
      <c r="G8" s="55"/>
      <c r="H8" s="55"/>
      <c r="I8" s="55"/>
      <c r="J8" s="55"/>
    </row>
    <row r="9" spans="2:10" ht="21" x14ac:dyDescent="0.35">
      <c r="F9" s="63" t="str">
        <f>IF(COUNTIF(C2:J2,"")=0,"","Введите уровень успешности каждого задания")</f>
        <v/>
      </c>
    </row>
    <row r="10" spans="2:10" ht="55.2" x14ac:dyDescent="0.3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78</v>
      </c>
    </row>
    <row r="11" spans="2:10" ht="51" customHeight="1" x14ac:dyDescent="0.3">
      <c r="B11" s="64">
        <v>1</v>
      </c>
      <c r="C11" s="85" t="s">
        <v>88</v>
      </c>
      <c r="D11" s="81" t="s">
        <v>95</v>
      </c>
      <c r="E11" s="86" t="s">
        <v>96</v>
      </c>
      <c r="F11" s="77" t="s">
        <v>79</v>
      </c>
      <c r="G11" s="65">
        <v>1</v>
      </c>
      <c r="H11" s="82">
        <f>IF(I11="","",I11*G11)</f>
        <v>0.6470588235294118</v>
      </c>
      <c r="I11" s="66">
        <f>IF($C$2="","",$C$2)</f>
        <v>0.6470588235294118</v>
      </c>
      <c r="J11" s="65" t="str">
        <f t="shared" ref="J11:J18" si="0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46.8" x14ac:dyDescent="0.3">
      <c r="B12" s="64">
        <v>2</v>
      </c>
      <c r="C12" s="85" t="s">
        <v>89</v>
      </c>
      <c r="D12" s="81" t="s">
        <v>97</v>
      </c>
      <c r="E12" s="86" t="s">
        <v>98</v>
      </c>
      <c r="F12" s="77" t="s">
        <v>79</v>
      </c>
      <c r="G12" s="65">
        <v>1</v>
      </c>
      <c r="H12" s="82">
        <f t="shared" ref="H12:H18" si="1">IF(I12="","",I12*G12)</f>
        <v>0.41176470588235292</v>
      </c>
      <c r="I12" s="66">
        <f>IF($D$2="","",$D$2)</f>
        <v>0.41176470588235292</v>
      </c>
      <c r="J12" s="65" t="str">
        <f t="shared" si="0"/>
        <v>Данный элемент содержания усвоен на низком уровне. Требуется коррекция.</v>
      </c>
    </row>
    <row r="13" spans="2:10" ht="46.8" x14ac:dyDescent="0.3">
      <c r="B13" s="64">
        <v>3</v>
      </c>
      <c r="C13" s="84" t="s">
        <v>90</v>
      </c>
      <c r="D13" s="81" t="s">
        <v>99</v>
      </c>
      <c r="E13" s="86" t="s">
        <v>91</v>
      </c>
      <c r="F13" s="77" t="s">
        <v>79</v>
      </c>
      <c r="G13" s="65">
        <v>1</v>
      </c>
      <c r="H13" s="82">
        <f t="shared" si="1"/>
        <v>0.17647058823529413</v>
      </c>
      <c r="I13" s="66">
        <f>IF($E$2="","",$E$2)</f>
        <v>0.17647058823529413</v>
      </c>
      <c r="J13" s="65" t="str">
        <f t="shared" si="0"/>
        <v>Данный элемент содержания усвоен на крайне низком уровне. Требуется серьёзная коррекция.</v>
      </c>
    </row>
    <row r="14" spans="2:10" ht="31.2" x14ac:dyDescent="0.3">
      <c r="B14" s="64">
        <v>4</v>
      </c>
      <c r="C14" s="84" t="s">
        <v>88</v>
      </c>
      <c r="D14" s="81" t="s">
        <v>100</v>
      </c>
      <c r="E14" s="86" t="s">
        <v>101</v>
      </c>
      <c r="F14" s="77" t="s">
        <v>79</v>
      </c>
      <c r="G14" s="65">
        <v>1</v>
      </c>
      <c r="H14" s="82">
        <f t="shared" si="1"/>
        <v>0.17647058823529413</v>
      </c>
      <c r="I14" s="66">
        <f>IF($F$2="","",$F$2)</f>
        <v>0.17647058823529413</v>
      </c>
      <c r="J14" s="65" t="str">
        <f t="shared" si="0"/>
        <v>Данный элемент содержания усвоен на крайне низком уровне. Требуется серьёзная коррекция.</v>
      </c>
    </row>
    <row r="15" spans="2:10" ht="49.8" customHeight="1" x14ac:dyDescent="0.3">
      <c r="B15" s="64">
        <v>5</v>
      </c>
      <c r="C15" s="84" t="s">
        <v>92</v>
      </c>
      <c r="D15" s="81" t="s">
        <v>94</v>
      </c>
      <c r="E15" s="86" t="s">
        <v>94</v>
      </c>
      <c r="F15" s="77" t="s">
        <v>79</v>
      </c>
      <c r="G15" s="65">
        <v>1</v>
      </c>
      <c r="H15" s="82">
        <f t="shared" si="1"/>
        <v>0.76470588235294112</v>
      </c>
      <c r="I15" s="66">
        <f>IF($G$2="","",$G$2)</f>
        <v>0.76470588235294112</v>
      </c>
      <c r="J15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0" ht="46.8" customHeight="1" x14ac:dyDescent="0.3">
      <c r="B16" s="64">
        <v>6</v>
      </c>
      <c r="C16" s="84" t="s">
        <v>93</v>
      </c>
      <c r="D16" s="81" t="s">
        <v>102</v>
      </c>
      <c r="E16" s="86" t="s">
        <v>81</v>
      </c>
      <c r="F16" s="77" t="s">
        <v>79</v>
      </c>
      <c r="G16" s="65">
        <v>1</v>
      </c>
      <c r="H16" s="82">
        <f t="shared" si="1"/>
        <v>0.82352941176470584</v>
      </c>
      <c r="I16" s="66">
        <f>IF($H$2="","",$H$2)</f>
        <v>0.82352941176470584</v>
      </c>
      <c r="J16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1.4" customHeight="1" x14ac:dyDescent="0.3">
      <c r="B17" s="64">
        <v>7</v>
      </c>
      <c r="C17" s="84" t="s">
        <v>90</v>
      </c>
      <c r="D17" s="81" t="s">
        <v>103</v>
      </c>
      <c r="E17" s="86" t="s">
        <v>91</v>
      </c>
      <c r="F17" s="77" t="s">
        <v>79</v>
      </c>
      <c r="G17" s="65">
        <v>1</v>
      </c>
      <c r="H17" s="82">
        <f t="shared" si="1"/>
        <v>0.29411764705882354</v>
      </c>
      <c r="I17" s="66">
        <f>IF($I$2="","",$I$2)</f>
        <v>0.29411764705882354</v>
      </c>
      <c r="J17" s="65" t="str">
        <f t="shared" si="0"/>
        <v>Данный элемент содержания усвоен на крайне низком уровне. Требуется серьёзная коррекция.</v>
      </c>
    </row>
    <row r="18" spans="1:10" ht="31.2" x14ac:dyDescent="0.3">
      <c r="B18" s="64">
        <v>8</v>
      </c>
      <c r="C18" s="84" t="s">
        <v>93</v>
      </c>
      <c r="D18" s="81" t="s">
        <v>104</v>
      </c>
      <c r="E18" s="86" t="s">
        <v>105</v>
      </c>
      <c r="F18" s="77" t="s">
        <v>80</v>
      </c>
      <c r="G18" s="65">
        <v>2</v>
      </c>
      <c r="H18" s="82">
        <f t="shared" si="1"/>
        <v>0.58823529411764708</v>
      </c>
      <c r="I18" s="66">
        <f>IF($J$2="","",$J$2)</f>
        <v>0.29411764705882354</v>
      </c>
      <c r="J18" s="65" t="str">
        <f t="shared" si="0"/>
        <v>Данный элемент содержания усвоен на крайне низком уровне. Требуется серьёзная коррекция.</v>
      </c>
    </row>
    <row r="20" spans="1:10" ht="15.6" x14ac:dyDescent="0.3">
      <c r="A20" t="s">
        <v>77</v>
      </c>
      <c r="B20" t="s">
        <v>76</v>
      </c>
      <c r="C20" s="57" t="s">
        <v>68</v>
      </c>
    </row>
    <row r="21" spans="1:10" ht="15.6" x14ac:dyDescent="0.3">
      <c r="A21" s="56">
        <v>0</v>
      </c>
      <c r="B21" s="56">
        <f>A22-0.01</f>
        <v>0.28999999999999998</v>
      </c>
      <c r="C21" s="58" t="s">
        <v>69</v>
      </c>
    </row>
    <row r="22" spans="1:10" ht="15.6" x14ac:dyDescent="0.3">
      <c r="A22" s="56">
        <v>0.3</v>
      </c>
      <c r="B22" s="56">
        <f t="shared" ref="B22:B24" si="2">A23-0.01</f>
        <v>0.49</v>
      </c>
      <c r="C22" s="58" t="s">
        <v>70</v>
      </c>
    </row>
    <row r="23" spans="1:10" ht="15.6" x14ac:dyDescent="0.3">
      <c r="A23" s="56">
        <v>0.5</v>
      </c>
      <c r="B23" s="56">
        <f t="shared" si="2"/>
        <v>0.69</v>
      </c>
      <c r="C23" s="58" t="s">
        <v>85</v>
      </c>
    </row>
    <row r="24" spans="1:10" ht="15.6" x14ac:dyDescent="0.3">
      <c r="A24" s="56">
        <v>0.7</v>
      </c>
      <c r="B24" s="56">
        <f t="shared" si="2"/>
        <v>0.89</v>
      </c>
      <c r="C24" s="58" t="s">
        <v>71</v>
      </c>
    </row>
    <row r="25" spans="1:10" ht="15.6" x14ac:dyDescent="0.3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5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4" zoomScale="80" zoomScaleNormal="80" workbookViewId="0">
      <selection activeCell="C2" sqref="C2:K2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16.33203125" style="55" customWidth="1"/>
    <col min="5" max="5" width="17.6640625" style="55" customWidth="1"/>
    <col min="6" max="6" width="13.88671875" style="55" bestFit="1" customWidth="1"/>
    <col min="7" max="7" width="6.44140625" style="55" bestFit="1" customWidth="1"/>
    <col min="8" max="8" width="10.5546875" style="55" bestFit="1" customWidth="1"/>
    <col min="9" max="9" width="19.44140625" style="55" customWidth="1"/>
    <col min="10" max="10" width="62.44140625" style="55" customWidth="1"/>
    <col min="11" max="16384" width="9.109375" style="55"/>
  </cols>
  <sheetData>
    <row r="1" spans="2:11" ht="15.75" customHeight="1" thickBot="1" x14ac:dyDescent="0.35">
      <c r="C1" s="107" t="s">
        <v>75</v>
      </c>
      <c r="D1" s="107"/>
      <c r="E1" s="107"/>
      <c r="F1" s="107"/>
      <c r="G1" s="107"/>
      <c r="H1" s="107"/>
      <c r="I1" s="107"/>
      <c r="J1" s="107"/>
      <c r="K1" s="107"/>
    </row>
    <row r="2" spans="2:11" s="61" customFormat="1" ht="15" thickBot="1" x14ac:dyDescent="0.35">
      <c r="B2" s="60" t="s">
        <v>73</v>
      </c>
      <c r="C2" s="108">
        <v>64.705882352941174</v>
      </c>
      <c r="D2" s="108">
        <v>41.17647058823529</v>
      </c>
      <c r="E2" s="108">
        <v>17.647058823529413</v>
      </c>
      <c r="F2" s="108">
        <v>17.647058823529413</v>
      </c>
      <c r="G2" s="108">
        <v>76.470588235294116</v>
      </c>
      <c r="H2" s="108">
        <v>82.35294117647058</v>
      </c>
      <c r="I2" s="108">
        <v>29.411764705882355</v>
      </c>
      <c r="J2" s="108">
        <v>0</v>
      </c>
      <c r="K2" s="108">
        <v>29.411764705882355</v>
      </c>
    </row>
    <row r="3" spans="2:11" ht="26.4" x14ac:dyDescent="0.3">
      <c r="C3" s="88">
        <v>1</v>
      </c>
      <c r="D3" s="89">
        <v>2</v>
      </c>
      <c r="E3" s="88">
        <v>3</v>
      </c>
      <c r="F3" s="89">
        <v>4</v>
      </c>
      <c r="G3" s="88">
        <v>5</v>
      </c>
      <c r="H3" s="89">
        <v>6</v>
      </c>
      <c r="I3" s="88">
        <v>7</v>
      </c>
      <c r="J3" s="89" t="s">
        <v>86</v>
      </c>
      <c r="K3" s="89" t="s">
        <v>87</v>
      </c>
    </row>
    <row r="4" spans="2:11" x14ac:dyDescent="0.3">
      <c r="B4" s="70" t="s">
        <v>84</v>
      </c>
      <c r="C4" s="87">
        <f>IF(LEN(C3)&lt;4,1,1*LEFT(RIGHT(C3,3),1))</f>
        <v>1</v>
      </c>
      <c r="D4" s="87">
        <f t="shared" ref="D4:K4" si="0">IF(LEN(D3)&lt;4,1,1*LEFT(RIGHT(D3,3),1))</f>
        <v>1</v>
      </c>
      <c r="E4" s="87">
        <f t="shared" si="0"/>
        <v>1</v>
      </c>
      <c r="F4" s="87">
        <f t="shared" si="0"/>
        <v>1</v>
      </c>
      <c r="G4" s="87">
        <f t="shared" si="0"/>
        <v>1</v>
      </c>
      <c r="H4" s="87">
        <f t="shared" si="0"/>
        <v>1</v>
      </c>
      <c r="I4" s="87">
        <f t="shared" si="0"/>
        <v>1</v>
      </c>
      <c r="J4" s="87">
        <f t="shared" si="0"/>
        <v>1</v>
      </c>
      <c r="K4" s="87">
        <f t="shared" si="0"/>
        <v>2</v>
      </c>
    </row>
    <row r="5" spans="2:11" x14ac:dyDescent="0.3">
      <c r="B5" s="70" t="s">
        <v>82</v>
      </c>
      <c r="C5" s="87">
        <f>IF(LEN(C3)&lt;4,C3,LEFT(C3,LEN(C3)-4))</f>
        <v>1</v>
      </c>
      <c r="D5" s="87">
        <f t="shared" ref="D5:K5" si="1">IF(LEN(D3)&lt;4,D3,LEFT(D3,LEN(D3)-4))</f>
        <v>2</v>
      </c>
      <c r="E5" s="87">
        <f t="shared" si="1"/>
        <v>3</v>
      </c>
      <c r="F5" s="87">
        <f t="shared" si="1"/>
        <v>4</v>
      </c>
      <c r="G5" s="87">
        <f t="shared" si="1"/>
        <v>5</v>
      </c>
      <c r="H5" s="87">
        <f t="shared" si="1"/>
        <v>6</v>
      </c>
      <c r="I5" s="87">
        <f t="shared" si="1"/>
        <v>7</v>
      </c>
      <c r="J5" s="87" t="str">
        <f t="shared" si="1"/>
        <v>8</v>
      </c>
      <c r="K5" s="87" t="str">
        <f t="shared" si="1"/>
        <v>8</v>
      </c>
    </row>
    <row r="6" spans="2:11" x14ac:dyDescent="0.3">
      <c r="B6" s="70" t="s">
        <v>83</v>
      </c>
      <c r="C6" s="87">
        <f>C4*C2</f>
        <v>64.705882352941174</v>
      </c>
      <c r="D6" s="87">
        <f t="shared" ref="D6:K6" si="2">D4*D2</f>
        <v>41.17647058823529</v>
      </c>
      <c r="E6" s="87">
        <f t="shared" si="2"/>
        <v>17.647058823529413</v>
      </c>
      <c r="F6" s="87">
        <f t="shared" si="2"/>
        <v>17.647058823529413</v>
      </c>
      <c r="G6" s="87">
        <f t="shared" si="2"/>
        <v>76.470588235294116</v>
      </c>
      <c r="H6" s="87">
        <f t="shared" si="2"/>
        <v>82.35294117647058</v>
      </c>
      <c r="I6" s="87">
        <f t="shared" si="2"/>
        <v>29.411764705882355</v>
      </c>
      <c r="J6" s="87">
        <f t="shared" si="2"/>
        <v>0</v>
      </c>
      <c r="K6" s="87">
        <f t="shared" si="2"/>
        <v>58.82352941176471</v>
      </c>
    </row>
    <row r="7" spans="2:11" x14ac:dyDescent="0.3">
      <c r="C7" s="55" t="s">
        <v>106</v>
      </c>
    </row>
    <row r="8" spans="2:11" x14ac:dyDescent="0.3">
      <c r="C8" s="55" t="s">
        <v>74</v>
      </c>
      <c r="D8" s="55" t="s">
        <v>107</v>
      </c>
    </row>
    <row r="9" spans="2:11" ht="21" x14ac:dyDescent="0.35">
      <c r="F9" s="79" t="str">
        <f>IF(COUNTIF(C2:K2,"")=0,"","Введите уровень успешности каждого задания")</f>
        <v/>
      </c>
    </row>
    <row r="10" spans="2:11" ht="97.2" x14ac:dyDescent="0.3">
      <c r="B10" s="80" t="s">
        <v>60</v>
      </c>
      <c r="C10" s="80" t="s">
        <v>62</v>
      </c>
      <c r="D10" s="80" t="s">
        <v>63</v>
      </c>
      <c r="E10" s="80" t="s">
        <v>66</v>
      </c>
      <c r="F10" s="75" t="s">
        <v>64</v>
      </c>
      <c r="G10" s="75" t="s">
        <v>65</v>
      </c>
      <c r="H10" s="75" t="s">
        <v>61</v>
      </c>
      <c r="I10" s="75" t="s">
        <v>67</v>
      </c>
      <c r="J10" s="75" t="s">
        <v>78</v>
      </c>
    </row>
    <row r="11" spans="2:11" ht="46.2" customHeight="1" x14ac:dyDescent="0.3">
      <c r="B11" s="76">
        <f>'10-А'!B11</f>
        <v>1</v>
      </c>
      <c r="C11" s="85" t="str">
        <f>'10-А'!C11</f>
        <v xml:space="preserve">Уметь  выполнять вычисления и преобразования </v>
      </c>
      <c r="D11" s="81" t="str">
        <f>'10-А'!D11</f>
        <v xml:space="preserve">1.1.3- 1.1.5; 1.4.2,1.4.3 </v>
      </c>
      <c r="E11" s="86" t="str">
        <f>'10-А'!E11</f>
        <v>1.1-1.3</v>
      </c>
      <c r="F11" s="77" t="str">
        <f>'10-А'!F11</f>
        <v xml:space="preserve">Б </v>
      </c>
      <c r="G11" s="65">
        <f>'10-А'!G11</f>
        <v>1</v>
      </c>
      <c r="H11" s="82">
        <f>IF(I11="","",I11*G11)</f>
        <v>0.64705882352941169</v>
      </c>
      <c r="I11" s="78">
        <f t="shared" ref="I11:I18" si="3">IF(COUNTIFS($C$5:$K$5,$B11,$C$2:$K$2,"")=0,SUMIFS($C$6:$K$6,$C$5:$K$5,$B11)/$G11/100,"")</f>
        <v>0.64705882352941169</v>
      </c>
      <c r="J11" s="77" t="str">
        <f t="shared" ref="J11:J18" si="4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1" ht="39" customHeight="1" x14ac:dyDescent="0.3">
      <c r="B12" s="76">
        <f>'10-А'!B12</f>
        <v>2</v>
      </c>
      <c r="C12" s="85" t="str">
        <f>'10-А'!C12</f>
        <v xml:space="preserve">Уметь использовать приобретенные знания и умения в практической деятельности и повседневной жизни </v>
      </c>
      <c r="D12" s="81" t="str">
        <f>'10-А'!D12</f>
        <v xml:space="preserve">3.1-3.3; 6.2.1 </v>
      </c>
      <c r="E12" s="86" t="str">
        <f>'10-А'!E12</f>
        <v xml:space="preserve">3.1; 6.2 </v>
      </c>
      <c r="F12" s="77" t="str">
        <f>'10-А'!F12</f>
        <v xml:space="preserve">Б </v>
      </c>
      <c r="G12" s="65">
        <f>'10-А'!G12</f>
        <v>1</v>
      </c>
      <c r="H12" s="82">
        <f t="shared" ref="H12:H18" si="5">IF(I12="","",I12*G12)</f>
        <v>0.41176470588235292</v>
      </c>
      <c r="I12" s="78">
        <f t="shared" si="3"/>
        <v>0.41176470588235292</v>
      </c>
      <c r="J12" s="77" t="str">
        <f t="shared" si="4"/>
        <v>Данный элемент содержания усвоен на низком уровне. Требуется коррекция.</v>
      </c>
    </row>
    <row r="13" spans="2:11" ht="46.8" x14ac:dyDescent="0.3">
      <c r="B13" s="76">
        <f>'10-А'!B13</f>
        <v>3</v>
      </c>
      <c r="C13" s="84" t="str">
        <f>'10-А'!C13</f>
        <v xml:space="preserve">Уметь выполнять действия с геометрическими фигурами, координатами и векторами </v>
      </c>
      <c r="D13" s="81" t="str">
        <f>'10-А'!D13</f>
        <v xml:space="preserve">5.1.1; 1.2.1 </v>
      </c>
      <c r="E13" s="86" t="str">
        <f>'10-А'!E13</f>
        <v xml:space="preserve">4.1 </v>
      </c>
      <c r="F13" s="77" t="str">
        <f>'10-А'!F13</f>
        <v xml:space="preserve">Б </v>
      </c>
      <c r="G13" s="65">
        <f>'10-А'!G13</f>
        <v>1</v>
      </c>
      <c r="H13" s="82">
        <f t="shared" si="5"/>
        <v>0.17647058823529413</v>
      </c>
      <c r="I13" s="78">
        <f t="shared" si="3"/>
        <v>0.17647058823529413</v>
      </c>
      <c r="J13" s="77" t="str">
        <f t="shared" si="4"/>
        <v>Данный элемент содержания усвоен на крайне низком уровне. Требуется серьёзная коррекция.</v>
      </c>
    </row>
    <row r="14" spans="2:11" ht="31.2" x14ac:dyDescent="0.3">
      <c r="B14" s="76">
        <f>'10-А'!B14</f>
        <v>4</v>
      </c>
      <c r="C14" s="84" t="str">
        <f>'10-А'!C14</f>
        <v xml:space="preserve">Уметь  выполнять вычисления и преобразования </v>
      </c>
      <c r="D14" s="81" t="str">
        <f>'10-А'!D14</f>
        <v xml:space="preserve">1.2.4,1.2.5, 1.2.7, 1.4.4 </v>
      </c>
      <c r="E14" s="86" t="str">
        <f>'10-А'!E14</f>
        <v xml:space="preserve">1.2-1.3 </v>
      </c>
      <c r="F14" s="77" t="str">
        <f>'10-А'!F14</f>
        <v xml:space="preserve">Б </v>
      </c>
      <c r="G14" s="65">
        <f>'10-А'!G14</f>
        <v>1</v>
      </c>
      <c r="H14" s="82">
        <f t="shared" si="5"/>
        <v>0.17647058823529413</v>
      </c>
      <c r="I14" s="78">
        <f t="shared" si="3"/>
        <v>0.17647058823529413</v>
      </c>
      <c r="J14" s="77" t="str">
        <f t="shared" si="4"/>
        <v>Данный элемент содержания усвоен на крайне низком уровне. Требуется серьёзная коррекция.</v>
      </c>
    </row>
    <row r="15" spans="2:11" ht="50.4" customHeight="1" x14ac:dyDescent="0.3">
      <c r="B15" s="76">
        <f>'10-А'!B15</f>
        <v>5</v>
      </c>
      <c r="C15" s="84" t="str">
        <f>'10-А'!C15</f>
        <v xml:space="preserve">Уметь решать  уравнения и неравенства </v>
      </c>
      <c r="D15" s="81" t="str">
        <f>'10-А'!D15</f>
        <v xml:space="preserve">2.1 </v>
      </c>
      <c r="E15" s="86" t="str">
        <f>'10-А'!E15</f>
        <v xml:space="preserve">2.1 </v>
      </c>
      <c r="F15" s="77" t="str">
        <f>'10-А'!F15</f>
        <v xml:space="preserve">Б </v>
      </c>
      <c r="G15" s="65">
        <f>'10-А'!G15</f>
        <v>1</v>
      </c>
      <c r="H15" s="82">
        <f t="shared" si="5"/>
        <v>0.76470588235294112</v>
      </c>
      <c r="I15" s="78">
        <f t="shared" si="3"/>
        <v>0.76470588235294112</v>
      </c>
      <c r="J15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48.6" customHeight="1" x14ac:dyDescent="0.3">
      <c r="B16" s="76">
        <f>'10-А'!B16</f>
        <v>6</v>
      </c>
      <c r="C16" s="84" t="str">
        <f>'10-А'!C16</f>
        <v xml:space="preserve">Уметь строить и исследовать простейшие математические модели </v>
      </c>
      <c r="D16" s="81" t="str">
        <f>'10-А'!D16</f>
        <v xml:space="preserve">6.3 </v>
      </c>
      <c r="E16" s="86" t="str">
        <f>'10-А'!E16</f>
        <v xml:space="preserve">5.4 </v>
      </c>
      <c r="F16" s="77" t="str">
        <f>'10-А'!F16</f>
        <v xml:space="preserve">Б </v>
      </c>
      <c r="G16" s="65">
        <f>'10-А'!G16</f>
        <v>1</v>
      </c>
      <c r="H16" s="82">
        <f t="shared" si="5"/>
        <v>0.82352941176470584</v>
      </c>
      <c r="I16" s="78">
        <f t="shared" si="3"/>
        <v>0.82352941176470584</v>
      </c>
      <c r="J16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6.8" x14ac:dyDescent="0.3">
      <c r="B17" s="76">
        <f>'10-А'!B17</f>
        <v>7</v>
      </c>
      <c r="C17" s="84" t="str">
        <f>'10-А'!C17</f>
        <v xml:space="preserve">Уметь выполнять действия с геометрическими фигурами, координатами и векторами </v>
      </c>
      <c r="D17" s="81" t="str">
        <f>'10-А'!D17</f>
        <v xml:space="preserve">5.1; 5.5.1 </v>
      </c>
      <c r="E17" s="86" t="str">
        <f>'10-А'!E17</f>
        <v xml:space="preserve">4.1 </v>
      </c>
      <c r="F17" s="77" t="str">
        <f>'10-А'!F17</f>
        <v xml:space="preserve">Б </v>
      </c>
      <c r="G17" s="65">
        <f>'10-А'!G17</f>
        <v>1</v>
      </c>
      <c r="H17" s="82">
        <f t="shared" si="5"/>
        <v>0.29411764705882354</v>
      </c>
      <c r="I17" s="78">
        <f t="shared" si="3"/>
        <v>0.29411764705882354</v>
      </c>
      <c r="J17" s="77" t="str">
        <f t="shared" si="4"/>
        <v>Данный элемент содержания усвоен на крайне низком уровне. Требуется серьёзная коррекция.</v>
      </c>
    </row>
    <row r="18" spans="1:10" ht="31.2" x14ac:dyDescent="0.3">
      <c r="B18" s="76">
        <f>'10-А'!B18</f>
        <v>8</v>
      </c>
      <c r="C18" s="84" t="str">
        <f>'10-А'!C18</f>
        <v xml:space="preserve">Уметь строить и исследовать простейшие математические модели </v>
      </c>
      <c r="D18" s="81" t="str">
        <f>'10-А'!D18</f>
        <v xml:space="preserve">2.1, 2.2 </v>
      </c>
      <c r="E18" s="86" t="str">
        <f>'10-А'!E18</f>
        <v xml:space="preserve">5.1 </v>
      </c>
      <c r="F18" s="77" t="str">
        <f>'10-А'!F18</f>
        <v xml:space="preserve">П </v>
      </c>
      <c r="G18" s="65">
        <f>'10-А'!G18</f>
        <v>2</v>
      </c>
      <c r="H18" s="82">
        <f t="shared" si="5"/>
        <v>0.58823529411764708</v>
      </c>
      <c r="I18" s="78">
        <f t="shared" si="3"/>
        <v>0.29411764705882354</v>
      </c>
      <c r="J18" s="77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6" x14ac:dyDescent="0.3">
      <c r="A20" s="71" t="s">
        <v>77</v>
      </c>
      <c r="B20" s="71" t="s">
        <v>76</v>
      </c>
      <c r="C20" s="72" t="s">
        <v>68</v>
      </c>
    </row>
    <row r="21" spans="1:10" ht="15.6" x14ac:dyDescent="0.3">
      <c r="A21" s="73">
        <v>0</v>
      </c>
      <c r="B21" s="73">
        <f>A22-0.01</f>
        <v>0.28999999999999998</v>
      </c>
      <c r="C21" s="74" t="s">
        <v>69</v>
      </c>
    </row>
    <row r="22" spans="1:10" ht="15.6" x14ac:dyDescent="0.3">
      <c r="A22" s="73">
        <v>0.3</v>
      </c>
      <c r="B22" s="73">
        <f t="shared" ref="B22:B24" si="6">A23-0.01</f>
        <v>0.49</v>
      </c>
      <c r="C22" s="74" t="s">
        <v>70</v>
      </c>
    </row>
    <row r="23" spans="1:10" ht="15.6" x14ac:dyDescent="0.3">
      <c r="A23" s="73">
        <v>0.5</v>
      </c>
      <c r="B23" s="73">
        <f t="shared" si="6"/>
        <v>0.69</v>
      </c>
      <c r="C23" s="74" t="s">
        <v>85</v>
      </c>
    </row>
    <row r="24" spans="1:10" ht="15.6" x14ac:dyDescent="0.3">
      <c r="A24" s="73">
        <v>0.7</v>
      </c>
      <c r="B24" s="73">
        <f t="shared" si="6"/>
        <v>0.89</v>
      </c>
      <c r="C24" s="74" t="s">
        <v>71</v>
      </c>
    </row>
    <row r="25" spans="1:10" ht="15.6" x14ac:dyDescent="0.3">
      <c r="A25" s="73">
        <v>0.9</v>
      </c>
      <c r="B25" s="73">
        <v>1</v>
      </c>
      <c r="C25" s="74" t="s">
        <v>72</v>
      </c>
    </row>
  </sheetData>
  <sheetProtection password="CF7A" sheet="1" objects="1" scenarios="1" formatRows="0"/>
  <mergeCells count="1">
    <mergeCell ref="C1:K1"/>
  </mergeCells>
  <conditionalFormatting sqref="A21:C22 J11:J18">
    <cfRule type="expression" dxfId="4" priority="1788">
      <formula>$I11&lt;$A$23</formula>
    </cfRule>
  </conditionalFormatting>
  <conditionalFormatting sqref="C2:K2">
    <cfRule type="cellIs" dxfId="3" priority="1" stopIfTrue="1" operator="greaterThan">
      <formula>100</formula>
    </cfRule>
    <cfRule type="expression" dxfId="2" priority="2" stopIfTrue="1">
      <formula>SUMIFS($I2:$Q2,$I$10:$Q$10,C$10)&gt;100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10-А</vt:lpstr>
      <vt:lpstr>Анализ МБОУ СОШ № 30</vt:lpstr>
      <vt:lpstr>'10-А'!Область_печати</vt:lpstr>
      <vt:lpstr>'Анализ МБОУ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2017-01-14T08:25:03Z</cp:lastPrinted>
  <dcterms:created xsi:type="dcterms:W3CDTF">2006-09-28T05:33:49Z</dcterms:created>
  <dcterms:modified xsi:type="dcterms:W3CDTF">2018-11-24T08:43:08Z</dcterms:modified>
</cp:coreProperties>
</file>