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14.12.18 - русский язык 9 кл\"/>
    </mc:Choice>
  </mc:AlternateContent>
  <bookViews>
    <workbookView xWindow="0" yWindow="0" windowWidth="19200" windowHeight="10335" firstSheet="2" activeTab="4"/>
  </bookViews>
  <sheets>
    <sheet name="Форма_3" sheetId="9" state="hidden" r:id="rId1"/>
    <sheet name="Areas" sheetId="10" state="hidden" r:id="rId2"/>
    <sheet name="9-А" sheetId="27" r:id="rId3"/>
    <sheet name="9-Б" sheetId="25" r:id="rId4"/>
    <sheet name="Анализ СОШ № 30" sheetId="26" r:id="rId5"/>
  </sheets>
  <definedNames>
    <definedName name="_xlnm.Print_Area" localSheetId="2">'9-А'!$A$7:$J$25</definedName>
    <definedName name="_xlnm.Print_Area" localSheetId="3">'9-Б'!$A$7:$J$25</definedName>
    <definedName name="_xlnm.Print_Area" localSheetId="4">'Анализ СОШ № 30'!$A$7:$K$25</definedName>
    <definedName name="Расшифровка_тип_класса" comment="Список сокращений типов классов и их расшифровка" localSheetId="2">#REF!</definedName>
    <definedName name="Расшифровка_тип_класса" comment="Список сокращений типов классов и их расшифровка" localSheetId="4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2">#REF!</definedName>
    <definedName name="Тип_класса" comment="Список типов классов (сокращенно)" localSheetId="4">#REF!</definedName>
    <definedName name="Тип_класса" comment="Список типов классов (сокращенно)">#REF!</definedName>
  </definedNames>
  <calcPr calcId="152511"/>
</workbook>
</file>

<file path=xl/calcChain.xml><?xml version="1.0" encoding="utf-8"?>
<calcChain xmlns="http://schemas.openxmlformats.org/spreadsheetml/2006/main">
  <c r="B24" i="27" l="1"/>
  <c r="B23" i="27"/>
  <c r="B22" i="27"/>
  <c r="B21" i="27"/>
  <c r="I18" i="27"/>
  <c r="J17" i="27"/>
  <c r="I17" i="27"/>
  <c r="H17" i="27"/>
  <c r="I16" i="27"/>
  <c r="J15" i="27"/>
  <c r="I15" i="27"/>
  <c r="H15" i="27"/>
  <c r="I14" i="27"/>
  <c r="J13" i="27"/>
  <c r="I13" i="27"/>
  <c r="H13" i="27"/>
  <c r="I12" i="27"/>
  <c r="J11" i="27"/>
  <c r="I11" i="27"/>
  <c r="H11" i="27"/>
  <c r="F9" i="27"/>
  <c r="J12" i="27" l="1"/>
  <c r="J14" i="27"/>
  <c r="J16" i="27"/>
  <c r="J18" i="27"/>
  <c r="H12" i="27"/>
  <c r="H14" i="27"/>
  <c r="H16" i="27"/>
  <c r="H18" i="27"/>
  <c r="C11" i="26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B12" i="26"/>
  <c r="B13" i="26"/>
  <c r="B14" i="26"/>
  <c r="B15" i="26"/>
  <c r="B16" i="26"/>
  <c r="B17" i="26"/>
  <c r="B18" i="26"/>
  <c r="B11" i="26"/>
  <c r="D5" i="26" l="1"/>
  <c r="E5" i="26"/>
  <c r="F5" i="26"/>
  <c r="G5" i="26"/>
  <c r="H5" i="26"/>
  <c r="I5" i="26"/>
  <c r="J5" i="26"/>
  <c r="K5" i="26"/>
  <c r="L5" i="26"/>
  <c r="M5" i="26"/>
  <c r="N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I18" i="26"/>
  <c r="I18" i="25"/>
  <c r="H18" i="25" s="1"/>
  <c r="I14" i="26" l="1"/>
  <c r="I16" i="26"/>
  <c r="I17" i="26"/>
  <c r="I13" i="26"/>
  <c r="I12" i="26"/>
  <c r="I15" i="26"/>
  <c r="H18" i="26" l="1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8" i="25"/>
  <c r="J12" i="26"/>
  <c r="J14" i="26"/>
  <c r="J11" i="26"/>
  <c r="J18" i="26"/>
  <c r="J13" i="26"/>
  <c r="J15" i="26"/>
  <c r="J16" i="26"/>
  <c r="J17" i="26"/>
  <c r="J12" i="25"/>
  <c r="J16" i="25"/>
  <c r="J13" i="25"/>
  <c r="J17" i="25"/>
  <c r="J14" i="25"/>
  <c r="J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AD5" i="9"/>
  <c r="AC5" i="9"/>
  <c r="AB5" i="9"/>
  <c r="AA5" i="9"/>
  <c r="Z5" i="9"/>
  <c r="Y5" i="9"/>
  <c r="X5" i="9"/>
  <c r="W5" i="9"/>
  <c r="V5" i="9"/>
  <c r="U5" i="9"/>
  <c r="U2" i="9" s="1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E2" i="9"/>
  <c r="F1" i="9"/>
  <c r="A1" i="9"/>
  <c r="F2" i="9" l="1"/>
  <c r="J2" i="9"/>
  <c r="N2" i="9"/>
  <c r="R2" i="9"/>
  <c r="G2" i="9"/>
  <c r="I2" i="9"/>
  <c r="K2" i="9"/>
  <c r="O2" i="9"/>
  <c r="S2" i="9"/>
  <c r="M2" i="9"/>
  <c r="Q2" i="9"/>
  <c r="H2" i="9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3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<sst xmlns="http://schemas.openxmlformats.org/spreadsheetml/2006/main" count="234" uniqueCount="110">
  <si>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</si>
  <si>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</si>
  <si>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</si>
  <si>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</si>
  <si>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</si>
  <si>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</si>
  <si>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</si>
  <si>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</si>
  <si>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</si>
  <si>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</si>
  <si>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</si>
  <si>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</si>
  <si>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</si>
  <si>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</si>
  <si>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</si>
  <si>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</si>
  <si>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</si>
  <si>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</si>
  <si>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</si>
  <si>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</si>
  <si>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</si>
  <si>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</si>
  <si>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</si>
  <si>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</si>
  <si>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</si>
  <si>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</si>
  <si>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</si>
  <si>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</si>
  <si>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</si>
  <si>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</si>
  <si>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</si>
  <si>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</si>
  <si>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</si>
  <si>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</si>
  <si>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</si>
  <si>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</si>
  <si>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</si>
  <si>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</si>
  <si>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</si>
  <si>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</si>
  <si>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</si>
  <si>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</si>
  <si>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</si>
  <si>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</si>
  <si>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</si>
  <si>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</si>
  <si>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</si>
  <si>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</si>
  <si>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</si>
  <si>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</si>
  <si>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</si>
  <si>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</si>
  <si>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</si>
  <si>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</si>
  <si>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</si>
  <si>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</si>
  <si>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</si>
  <si>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</si>
  <si>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</si>
  <si>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</si>
  <si>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</si>
  <si>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</si>
  <si>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</si>
  <si>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</si>
  <si>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</si>
  <si>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</si>
  <si>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</si>
  <si>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</si>
  <si>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</si>
  <si>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</si>
  <si>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</si>
  <si>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</si>
  <si>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</si>
  <si>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</si>
  <si>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</si>
  <si>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</si>
  <si>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</si>
  <si>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</si>
  <si>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</si>
  <si>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</si>
  <si>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</si>
  <si>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</si>
  <si>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</si>
  <si>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ИК 1
1 б</t>
  </si>
  <si>
    <t>ИК 1
2 б</t>
  </si>
  <si>
    <t>ИК 2
1 б</t>
  </si>
  <si>
    <t>ИК 2
2 б</t>
  </si>
  <si>
    <t>ИК 2
3 б</t>
  </si>
  <si>
    <t>ИК 3
1 б</t>
  </si>
  <si>
    <t>ИК 3
2 б</t>
  </si>
  <si>
    <t>ГК1</t>
  </si>
  <si>
    <t>ГК2</t>
  </si>
  <si>
    <t>ГК3</t>
  </si>
  <si>
    <t>ГК4</t>
  </si>
  <si>
    <t>ФГК</t>
  </si>
  <si>
    <t>ИК 1</t>
  </si>
  <si>
    <t>ИК 2</t>
  </si>
  <si>
    <t>ИК 3</t>
  </si>
  <si>
    <t>Содержание изложения</t>
  </si>
  <si>
    <t>Сжатие исходного текста</t>
  </si>
  <si>
    <t>Смысловая цельность, речевая связность и последовательность изложения</t>
  </si>
  <si>
    <t>Соблюдение орфографических норм</t>
  </si>
  <si>
    <t>Соблюдение пунктуационных норм</t>
  </si>
  <si>
    <t>Соблюдение языковых норм</t>
  </si>
  <si>
    <t>Соблюдение речевых норм</t>
  </si>
  <si>
    <t>Соблюдение фактологической точности в фоновом материале</t>
  </si>
  <si>
    <t>КДР 9 класс по русскому языку 14.12.2018 г.</t>
  </si>
  <si>
    <t>по МБОУ СОШ № 30</t>
  </si>
  <si>
    <t>по 9-А классу МБОУ СОШ № 30</t>
  </si>
  <si>
    <t>по 9-Б классу МБОУ СОШ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</si>
</sst>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3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0" fontId="15" fillId="7" borderId="36" xfId="0" applyFont="1" applyFill="1" applyBorder="1" applyAlignment="1" applyProtection="1">
      <alignment horizontal="center" vertical="center" wrapText="1"/>
      <protection hidden="1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5" fillId="0" borderId="37" xfId="0" applyFont="1" applyBorder="1" applyAlignment="1" applyProtection="1">
      <alignment horizontal="center" vertical="center" wrapText="1"/>
      <protection hidden="1"/>
    </xf>
    <xf numFmtId="0" fontId="15" fillId="7" borderId="35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9" fontId="3" fillId="0" borderId="2" xfId="3" applyFont="1" applyBorder="1" applyAlignment="1" applyProtection="1">
      <alignment horizontal="center" vertical="center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30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3" t="e">
        <f>#REF!</f>
        <v>#REF!</v>
      </c>
      <c r="B1" s="94"/>
      <c r="C1" s="95"/>
      <c r="D1" s="39" t="s">
        <v>54</v>
      </c>
      <c r="E1" s="31"/>
      <c r="F1" s="96" t="e">
        <f>#REF!</f>
        <v>#REF!</v>
      </c>
      <c r="G1" s="97"/>
      <c r="H1" s="98" t="s">
        <v>51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9" t="s">
        <v>52</v>
      </c>
      <c r="B3" s="100" t="s">
        <v>49</v>
      </c>
      <c r="C3" s="102" t="s">
        <v>48</v>
      </c>
      <c r="D3" s="106" t="s">
        <v>55</v>
      </c>
      <c r="E3" s="108" t="s">
        <v>50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99" t="s">
        <v>57</v>
      </c>
      <c r="W3" s="109"/>
      <c r="X3" s="109"/>
      <c r="Y3" s="109"/>
      <c r="Z3" s="99" t="s">
        <v>59</v>
      </c>
      <c r="AA3" s="109"/>
      <c r="AB3" s="109"/>
      <c r="AC3" s="109"/>
      <c r="AD3" s="104" t="s">
        <v>58</v>
      </c>
    </row>
    <row r="4" spans="1:30" ht="16.5" thickBot="1" x14ac:dyDescent="0.3">
      <c r="A4" s="99"/>
      <c r="B4" s="101"/>
      <c r="C4" s="103"/>
      <c r="D4" s="107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5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29" priority="2">
      <formula>AND($C5&lt;&gt;0,$AD5&lt;&gt;100)</formula>
    </cfRule>
  </conditionalFormatting>
  <conditionalFormatting sqref="G5:H48 N5:Q48 V5:Y48">
    <cfRule type="cellIs" dxfId="28" priority="12" operator="greaterThan">
      <formula>#REF!</formula>
    </cfRule>
  </conditionalFormatting>
  <conditionalFormatting sqref="B5:B48">
    <cfRule type="cellIs" dxfId="27" priority="10" stopIfTrue="1" operator="lessThan">
      <formula>#REF!</formula>
    </cfRule>
  </conditionalFormatting>
  <conditionalFormatting sqref="E5:F48">
    <cfRule type="expression" dxfId="26" priority="90">
      <formula>IF(SUM(#REF!)&gt;#REF!,1)</formula>
    </cfRule>
  </conditionalFormatting>
  <conditionalFormatting sqref="G49:H54 N49:Q54 V49:Y54">
    <cfRule type="cellIs" dxfId="25" priority="125" operator="greaterThan">
      <formula>#REF!</formula>
    </cfRule>
  </conditionalFormatting>
  <conditionalFormatting sqref="B49:B54">
    <cfRule type="cellIs" dxfId="24" priority="131" stopIfTrue="1" operator="lessThan">
      <formula>#REF!</formula>
    </cfRule>
  </conditionalFormatting>
  <conditionalFormatting sqref="E49:F54">
    <cfRule type="expression" dxfId="23" priority="133">
      <formula>IF(SUM(#REF!)&gt;#REF!,1)</formula>
    </cfRule>
  </conditionalFormatting>
  <conditionalFormatting sqref="I49:M54">
    <cfRule type="expression" dxfId="22" priority="135">
      <formula>IF(SUM(#REF!)&gt;#REF!,1)</formula>
    </cfRule>
  </conditionalFormatting>
  <conditionalFormatting sqref="R49:U54">
    <cfRule type="expression" dxfId="21" priority="137">
      <formula>IF(SUM(#REF!)&gt;#REF!,1)</formula>
    </cfRule>
  </conditionalFormatting>
  <conditionalFormatting sqref="C49:D54">
    <cfRule type="expression" dxfId="20" priority="139" stopIfTrue="1">
      <formula>IF(AND(SUM(#REF!)&lt;&gt;#REF!,NOT(ISBLANK(#REF!))),1)</formula>
    </cfRule>
  </conditionalFormatting>
  <conditionalFormatting sqref="V49:Y54">
    <cfRule type="expression" dxfId="19" priority="141">
      <formula>SUM(#REF!)&gt;#REF!</formula>
    </cfRule>
  </conditionalFormatting>
  <conditionalFormatting sqref="I5:M48">
    <cfRule type="expression" dxfId="18" priority="272">
      <formula>IF(SUM(#REF!)&gt;#REF!,1)</formula>
    </cfRule>
  </conditionalFormatting>
  <conditionalFormatting sqref="R5:U48">
    <cfRule type="expression" dxfId="17" priority="1782">
      <formula>IF(SUM(#REF!)&gt;#REF!,1)</formula>
    </cfRule>
  </conditionalFormatting>
  <conditionalFormatting sqref="C5:D48">
    <cfRule type="expression" dxfId="16" priority="1784" stopIfTrue="1">
      <formula>IF(AND(SUM(#REF!)&lt;&gt;#REF!,NOT(ISBLANK(#REF!))),1)</formula>
    </cfRule>
  </conditionalFormatting>
  <conditionalFormatting sqref="V5:Y48">
    <cfRule type="expression" dxfId="15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ColWidth="9.140625"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zoomScale="80" zoomScaleNormal="80" workbookViewId="0">
      <selection activeCell="C2" sqref="C2:J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</cols>
  <sheetData>
    <row r="2" spans="2:10" s="55" customFormat="1" x14ac:dyDescent="0.25">
      <c r="B2" s="59" t="s">
        <v>73</v>
      </c>
      <c r="C2" s="111">
        <v>0.7142857142857143</v>
      </c>
      <c r="D2" s="111">
        <v>1</v>
      </c>
      <c r="E2" s="111">
        <v>0.95238095238095233</v>
      </c>
      <c r="F2" s="111">
        <v>0.61904761904761907</v>
      </c>
      <c r="G2" s="111">
        <v>0.76190476190476186</v>
      </c>
      <c r="H2" s="111">
        <v>0.80952380952380953</v>
      </c>
      <c r="I2" s="111">
        <v>0.90476190476190477</v>
      </c>
      <c r="J2" s="111">
        <v>0.90476190476190477</v>
      </c>
    </row>
    <row r="3" spans="2:10" x14ac:dyDescent="0.25">
      <c r="C3" s="88" t="s">
        <v>95</v>
      </c>
      <c r="D3" s="89" t="s">
        <v>96</v>
      </c>
      <c r="E3" s="90" t="s">
        <v>97</v>
      </c>
      <c r="F3" s="89" t="s">
        <v>90</v>
      </c>
      <c r="G3" s="91" t="s">
        <v>91</v>
      </c>
      <c r="H3" s="92" t="s">
        <v>92</v>
      </c>
      <c r="I3" s="90" t="s">
        <v>93</v>
      </c>
      <c r="J3" s="89" t="s">
        <v>94</v>
      </c>
    </row>
    <row r="4" spans="2:10" x14ac:dyDescent="0.25">
      <c r="C4" s="81"/>
      <c r="D4" s="62"/>
      <c r="E4" s="62"/>
      <c r="F4" s="62"/>
      <c r="G4" s="62"/>
      <c r="H4" s="62"/>
      <c r="I4" s="62"/>
      <c r="J4" s="62"/>
    </row>
    <row r="5" spans="2:10" x14ac:dyDescent="0.25">
      <c r="C5" s="81"/>
      <c r="D5" s="62"/>
      <c r="E5" s="62"/>
      <c r="F5" s="62"/>
      <c r="G5" s="62"/>
      <c r="H5" s="62"/>
      <c r="I5" s="62"/>
      <c r="J5" s="62"/>
    </row>
    <row r="6" spans="2:10" x14ac:dyDescent="0.25">
      <c r="C6" s="81"/>
      <c r="D6" s="62"/>
      <c r="E6" s="62"/>
      <c r="F6" s="62"/>
      <c r="G6" s="62"/>
      <c r="H6" s="62"/>
      <c r="I6" s="62"/>
      <c r="J6" s="62"/>
    </row>
    <row r="7" spans="2:10" x14ac:dyDescent="0.25">
      <c r="C7" s="55" t="s">
        <v>106</v>
      </c>
      <c r="D7" s="62"/>
      <c r="E7" s="62"/>
      <c r="F7" s="62"/>
      <c r="G7" s="62"/>
      <c r="H7" s="62"/>
      <c r="I7" s="62"/>
      <c r="J7" s="62"/>
    </row>
    <row r="8" spans="2:10" x14ac:dyDescent="0.25">
      <c r="B8" s="55"/>
      <c r="C8" s="55" t="s">
        <v>74</v>
      </c>
      <c r="D8" s="55" t="s">
        <v>108</v>
      </c>
      <c r="E8" s="55"/>
      <c r="F8" s="55"/>
      <c r="G8" s="55"/>
      <c r="H8" s="55"/>
      <c r="I8" s="55"/>
      <c r="J8" s="55"/>
    </row>
    <row r="9" spans="2:10" ht="21" x14ac:dyDescent="0.35">
      <c r="F9" s="63" t="str">
        <f>IF(COUNTIF(C2:J2,"")=0,"","Введите уровень успешности каждого задания")</f>
        <v/>
      </c>
    </row>
    <row r="10" spans="2:10" ht="54" x14ac:dyDescent="0.25">
      <c r="B10" s="78" t="s">
        <v>60</v>
      </c>
      <c r="C10" s="67" t="s">
        <v>62</v>
      </c>
      <c r="D10" s="67" t="s">
        <v>63</v>
      </c>
      <c r="E10" s="67" t="s">
        <v>66</v>
      </c>
      <c r="F10" s="67" t="s">
        <v>64</v>
      </c>
      <c r="G10" s="67" t="s">
        <v>65</v>
      </c>
      <c r="H10" s="67" t="s">
        <v>61</v>
      </c>
      <c r="I10" s="67" t="s">
        <v>67</v>
      </c>
      <c r="J10" s="67" t="s">
        <v>78</v>
      </c>
    </row>
    <row r="11" spans="2:10" ht="15.75" x14ac:dyDescent="0.25">
      <c r="B11" s="64" t="s">
        <v>95</v>
      </c>
      <c r="C11" s="83" t="s">
        <v>98</v>
      </c>
      <c r="D11" s="79"/>
      <c r="E11" s="84"/>
      <c r="F11" s="75"/>
      <c r="G11" s="65">
        <v>2</v>
      </c>
      <c r="H11" s="80">
        <f>IF(I11="","",I11*G11)</f>
        <v>1.4285714285714286</v>
      </c>
      <c r="I11" s="66">
        <f>IF($C$2="","",$C$2)</f>
        <v>0.7142857142857143</v>
      </c>
      <c r="J11" s="65" t="str">
        <f t="shared" ref="J11:J18" si="0">IF(I11="",$F$9,IF(I11&gt;=$A$25,$C$25,IF(I11&gt;=$A$24,$C$24,IF(I11&gt;=$A$23,$C$23,IF(I11&gt;=$A$22,$C$22,$C$21)))))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0" ht="15.75" x14ac:dyDescent="0.25">
      <c r="B12" s="64" t="s">
        <v>96</v>
      </c>
      <c r="C12" s="83" t="s">
        <v>99</v>
      </c>
      <c r="D12" s="79"/>
      <c r="E12" s="84"/>
      <c r="F12" s="75"/>
      <c r="G12" s="65">
        <v>3</v>
      </c>
      <c r="H12" s="80">
        <f t="shared" ref="H12:H18" si="1">IF(I12="","",I12*G12)</f>
        <v>3</v>
      </c>
      <c r="I12" s="66">
        <f>IF($D$2="","",$D$2)</f>
        <v>1</v>
      </c>
      <c r="J12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0" ht="15.75" customHeight="1" x14ac:dyDescent="0.25">
      <c r="B13" s="64" t="s">
        <v>97</v>
      </c>
      <c r="C13" s="82" t="s">
        <v>100</v>
      </c>
      <c r="D13" s="79"/>
      <c r="E13" s="84"/>
      <c r="F13" s="75"/>
      <c r="G13" s="65">
        <v>2</v>
      </c>
      <c r="H13" s="80">
        <f t="shared" si="1"/>
        <v>1.9047619047619047</v>
      </c>
      <c r="I13" s="66">
        <f>IF($E$2="","",$E$2)</f>
        <v>0.95238095238095233</v>
      </c>
      <c r="J13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0" ht="15.75" x14ac:dyDescent="0.25">
      <c r="B14" s="64" t="s">
        <v>90</v>
      </c>
      <c r="C14" s="82" t="s">
        <v>101</v>
      </c>
      <c r="D14" s="79"/>
      <c r="E14" s="84"/>
      <c r="F14" s="75"/>
      <c r="G14" s="65">
        <v>1</v>
      </c>
      <c r="H14" s="80">
        <f t="shared" si="1"/>
        <v>0.61904761904761907</v>
      </c>
      <c r="I14" s="66">
        <f>IF($F$2="","",$F$2)</f>
        <v>0.61904761904761907</v>
      </c>
      <c r="J14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0" ht="15.75" x14ac:dyDescent="0.25">
      <c r="B15" s="64" t="s">
        <v>91</v>
      </c>
      <c r="C15" s="82" t="s">
        <v>102</v>
      </c>
      <c r="D15" s="79"/>
      <c r="E15" s="84"/>
      <c r="F15" s="75"/>
      <c r="G15" s="65">
        <v>1</v>
      </c>
      <c r="H15" s="80">
        <f t="shared" si="1"/>
        <v>0.76190476190476186</v>
      </c>
      <c r="I15" s="66">
        <f>IF($G$2="","",$G$2)</f>
        <v>0.76190476190476186</v>
      </c>
      <c r="J15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0" ht="15.75" x14ac:dyDescent="0.25">
      <c r="B16" s="64" t="s">
        <v>92</v>
      </c>
      <c r="C16" s="82" t="s">
        <v>103</v>
      </c>
      <c r="D16" s="79"/>
      <c r="E16" s="84"/>
      <c r="F16" s="75"/>
      <c r="G16" s="65">
        <v>1</v>
      </c>
      <c r="H16" s="80">
        <f t="shared" si="1"/>
        <v>0.80952380952380953</v>
      </c>
      <c r="I16" s="66">
        <f>IF($H$2="","",$H$2)</f>
        <v>0.80952380952380953</v>
      </c>
      <c r="J16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15.75" x14ac:dyDescent="0.25">
      <c r="B17" s="64" t="s">
        <v>93</v>
      </c>
      <c r="C17" s="82" t="s">
        <v>104</v>
      </c>
      <c r="D17" s="79"/>
      <c r="E17" s="84"/>
      <c r="F17" s="75"/>
      <c r="G17" s="65">
        <v>1</v>
      </c>
      <c r="H17" s="80">
        <f t="shared" si="1"/>
        <v>0.90476190476190477</v>
      </c>
      <c r="I17" s="66">
        <f>IF($I$2="","",$I$2)</f>
        <v>0.90476190476190477</v>
      </c>
      <c r="J17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31.5" x14ac:dyDescent="0.25">
      <c r="B18" s="64" t="s">
        <v>94</v>
      </c>
      <c r="C18" s="82" t="s">
        <v>105</v>
      </c>
      <c r="D18" s="79"/>
      <c r="E18" s="84"/>
      <c r="F18" s="75"/>
      <c r="G18" s="65">
        <v>1</v>
      </c>
      <c r="H18" s="80">
        <f t="shared" si="1"/>
        <v>0.90476190476190477</v>
      </c>
      <c r="I18" s="66">
        <f>IF($J$2="","",$J$2)</f>
        <v>0.90476190476190477</v>
      </c>
      <c r="J18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0" spans="1:10" ht="15.75" x14ac:dyDescent="0.25">
      <c r="A20" t="s">
        <v>77</v>
      </c>
      <c r="B20" t="s">
        <v>76</v>
      </c>
      <c r="C20" s="57" t="s">
        <v>68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69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70</v>
      </c>
    </row>
    <row r="23" spans="1:10" ht="15.75" x14ac:dyDescent="0.25">
      <c r="A23" s="56">
        <v>0.5</v>
      </c>
      <c r="B23" s="56">
        <f t="shared" si="2"/>
        <v>0.69</v>
      </c>
      <c r="C23" s="58" t="s">
        <v>82</v>
      </c>
    </row>
    <row r="24" spans="1:10" ht="15.75" x14ac:dyDescent="0.25">
      <c r="A24" s="56">
        <v>0.7</v>
      </c>
      <c r="B24" s="56">
        <f t="shared" si="2"/>
        <v>0.89</v>
      </c>
      <c r="C24" s="58" t="s">
        <v>71</v>
      </c>
    </row>
    <row r="25" spans="1:10" ht="15.75" x14ac:dyDescent="0.25">
      <c r="A25" s="56">
        <v>0.9</v>
      </c>
      <c r="B25" s="56">
        <v>1</v>
      </c>
      <c r="C25" s="58" t="s">
        <v>72</v>
      </c>
    </row>
  </sheetData>
  <sheetProtection password="CF7A" sheet="1" objects="1" scenarios="1" formatRows="0"/>
  <conditionalFormatting sqref="A21:C22 J11:J18">
    <cfRule type="expression" dxfId="14" priority="1">
      <formula>$I11&lt;$A$23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topLeftCell="A10" zoomScale="80" zoomScaleNormal="80" workbookViewId="0">
      <selection activeCell="C2" sqref="C2:J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</cols>
  <sheetData>
    <row r="2" spans="2:10" s="55" customFormat="1" x14ac:dyDescent="0.25">
      <c r="B2" s="59" t="s">
        <v>73</v>
      </c>
      <c r="C2" s="111">
        <v>0.80952380952380953</v>
      </c>
      <c r="D2" s="111">
        <v>1</v>
      </c>
      <c r="E2" s="111">
        <v>1</v>
      </c>
      <c r="F2" s="111">
        <v>0.66666666666666663</v>
      </c>
      <c r="G2" s="111">
        <v>0.52380952380952384</v>
      </c>
      <c r="H2" s="111">
        <v>0.80952380952380953</v>
      </c>
      <c r="I2" s="111">
        <v>0.95238095238095233</v>
      </c>
      <c r="J2" s="111">
        <v>0.8571428571428571</v>
      </c>
    </row>
    <row r="3" spans="2:10" x14ac:dyDescent="0.25">
      <c r="C3" s="88" t="s">
        <v>95</v>
      </c>
      <c r="D3" s="89" t="s">
        <v>96</v>
      </c>
      <c r="E3" s="90" t="s">
        <v>97</v>
      </c>
      <c r="F3" s="89" t="s">
        <v>90</v>
      </c>
      <c r="G3" s="91" t="s">
        <v>91</v>
      </c>
      <c r="H3" s="92" t="s">
        <v>92</v>
      </c>
      <c r="I3" s="90" t="s">
        <v>93</v>
      </c>
      <c r="J3" s="89" t="s">
        <v>94</v>
      </c>
    </row>
    <row r="4" spans="2:10" x14ac:dyDescent="0.25">
      <c r="C4" s="81"/>
      <c r="D4" s="62"/>
      <c r="E4" s="62"/>
      <c r="F4" s="62"/>
      <c r="G4" s="62"/>
      <c r="H4" s="62"/>
      <c r="I4" s="62"/>
      <c r="J4" s="62"/>
    </row>
    <row r="5" spans="2:10" x14ac:dyDescent="0.25">
      <c r="C5" s="81"/>
      <c r="D5" s="62"/>
      <c r="E5" s="62"/>
      <c r="F5" s="62"/>
      <c r="G5" s="62"/>
      <c r="H5" s="62"/>
      <c r="I5" s="62"/>
      <c r="J5" s="62"/>
    </row>
    <row r="6" spans="2:10" x14ac:dyDescent="0.25">
      <c r="C6" s="81"/>
      <c r="D6" s="62"/>
      <c r="E6" s="62"/>
      <c r="F6" s="62"/>
      <c r="G6" s="62"/>
      <c r="H6" s="62"/>
      <c r="I6" s="62"/>
      <c r="J6" s="62"/>
    </row>
    <row r="7" spans="2:10" x14ac:dyDescent="0.25">
      <c r="C7" s="55" t="s">
        <v>106</v>
      </c>
      <c r="D7" s="62"/>
      <c r="E7" s="62"/>
      <c r="F7" s="62"/>
      <c r="G7" s="62"/>
      <c r="H7" s="62"/>
      <c r="I7" s="62"/>
      <c r="J7" s="62"/>
    </row>
    <row r="8" spans="2:10" x14ac:dyDescent="0.25">
      <c r="B8" s="55"/>
      <c r="C8" s="55" t="s">
        <v>74</v>
      </c>
      <c r="D8" s="55" t="s">
        <v>109</v>
      </c>
      <c r="E8" s="55"/>
      <c r="F8" s="55"/>
      <c r="G8" s="55"/>
      <c r="H8" s="55"/>
      <c r="I8" s="55"/>
      <c r="J8" s="55"/>
    </row>
    <row r="9" spans="2:10" ht="21" x14ac:dyDescent="0.35">
      <c r="F9" s="63" t="str">
        <f>IF(COUNTIF(C2:J2,"")=0,"","Введите уровень успешности каждого задания")</f>
        <v/>
      </c>
    </row>
    <row r="10" spans="2:10" ht="54" x14ac:dyDescent="0.25">
      <c r="B10" s="78" t="s">
        <v>60</v>
      </c>
      <c r="C10" s="67" t="s">
        <v>62</v>
      </c>
      <c r="D10" s="67" t="s">
        <v>63</v>
      </c>
      <c r="E10" s="67" t="s">
        <v>66</v>
      </c>
      <c r="F10" s="67" t="s">
        <v>64</v>
      </c>
      <c r="G10" s="67" t="s">
        <v>65</v>
      </c>
      <c r="H10" s="67" t="s">
        <v>61</v>
      </c>
      <c r="I10" s="67" t="s">
        <v>67</v>
      </c>
      <c r="J10" s="67" t="s">
        <v>78</v>
      </c>
    </row>
    <row r="11" spans="2:10" ht="15.75" x14ac:dyDescent="0.25">
      <c r="B11" s="64" t="s">
        <v>95</v>
      </c>
      <c r="C11" s="83" t="s">
        <v>98</v>
      </c>
      <c r="D11" s="79"/>
      <c r="E11" s="84"/>
      <c r="F11" s="75"/>
      <c r="G11" s="65">
        <v>2</v>
      </c>
      <c r="H11" s="80">
        <f>IF(I11="","",I11*G11)</f>
        <v>1.6190476190476191</v>
      </c>
      <c r="I11" s="66">
        <f>IF($C$2="","",$C$2)</f>
        <v>0.80952380952380953</v>
      </c>
      <c r="J11" s="65" t="str">
        <f t="shared" ref="J11:J18" si="0">IF(I11="",$F$9,IF(I11&gt;=$A$25,$C$25,IF(I11&gt;=$A$24,$C$24,IF(I11&gt;=$A$23,$C$23,IF(I11&gt;=$A$22,$C$22,$C$21)))))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0" ht="15.75" x14ac:dyDescent="0.25">
      <c r="B12" s="64" t="s">
        <v>96</v>
      </c>
      <c r="C12" s="83" t="s">
        <v>99</v>
      </c>
      <c r="D12" s="79"/>
      <c r="E12" s="84"/>
      <c r="F12" s="75"/>
      <c r="G12" s="65">
        <v>3</v>
      </c>
      <c r="H12" s="80">
        <f t="shared" ref="H12:H18" si="1">IF(I12="","",I12*G12)</f>
        <v>3</v>
      </c>
      <c r="I12" s="66">
        <f>IF($D$2="","",$D$2)</f>
        <v>1</v>
      </c>
      <c r="J12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0" ht="15.75" customHeight="1" x14ac:dyDescent="0.25">
      <c r="B13" s="64" t="s">
        <v>97</v>
      </c>
      <c r="C13" s="82" t="s">
        <v>100</v>
      </c>
      <c r="D13" s="79"/>
      <c r="E13" s="84"/>
      <c r="F13" s="75"/>
      <c r="G13" s="65">
        <v>2</v>
      </c>
      <c r="H13" s="80">
        <f t="shared" si="1"/>
        <v>2</v>
      </c>
      <c r="I13" s="66">
        <f>IF($E$2="","",$E$2)</f>
        <v>1</v>
      </c>
      <c r="J13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0" ht="15.75" x14ac:dyDescent="0.25">
      <c r="B14" s="64" t="s">
        <v>90</v>
      </c>
      <c r="C14" s="82" t="s">
        <v>101</v>
      </c>
      <c r="D14" s="79"/>
      <c r="E14" s="84"/>
      <c r="F14" s="75"/>
      <c r="G14" s="65">
        <v>1</v>
      </c>
      <c r="H14" s="80">
        <f t="shared" si="1"/>
        <v>0.66666666666666663</v>
      </c>
      <c r="I14" s="66">
        <f>IF($F$2="","",$F$2)</f>
        <v>0.66666666666666663</v>
      </c>
      <c r="J14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0" ht="15.75" x14ac:dyDescent="0.25">
      <c r="B15" s="64" t="s">
        <v>91</v>
      </c>
      <c r="C15" s="82" t="s">
        <v>102</v>
      </c>
      <c r="D15" s="79"/>
      <c r="E15" s="84"/>
      <c r="F15" s="75"/>
      <c r="G15" s="65">
        <v>1</v>
      </c>
      <c r="H15" s="80">
        <f t="shared" si="1"/>
        <v>0.52380952380952384</v>
      </c>
      <c r="I15" s="66">
        <f>IF($G$2="","",$G$2)</f>
        <v>0.52380952380952384</v>
      </c>
      <c r="J15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0" ht="15.75" x14ac:dyDescent="0.25">
      <c r="B16" s="64" t="s">
        <v>92</v>
      </c>
      <c r="C16" s="82" t="s">
        <v>103</v>
      </c>
      <c r="D16" s="79"/>
      <c r="E16" s="84"/>
      <c r="F16" s="75"/>
      <c r="G16" s="65">
        <v>1</v>
      </c>
      <c r="H16" s="80">
        <f t="shared" si="1"/>
        <v>0.80952380952380953</v>
      </c>
      <c r="I16" s="66">
        <f>IF($H$2="","",$H$2)</f>
        <v>0.80952380952380953</v>
      </c>
      <c r="J16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15.75" x14ac:dyDescent="0.25">
      <c r="B17" s="64" t="s">
        <v>93</v>
      </c>
      <c r="C17" s="82" t="s">
        <v>104</v>
      </c>
      <c r="D17" s="79"/>
      <c r="E17" s="84"/>
      <c r="F17" s="75"/>
      <c r="G17" s="65">
        <v>1</v>
      </c>
      <c r="H17" s="80">
        <f t="shared" si="1"/>
        <v>0.95238095238095233</v>
      </c>
      <c r="I17" s="66">
        <f>IF($I$2="","",$I$2)</f>
        <v>0.95238095238095233</v>
      </c>
      <c r="J17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31.5" x14ac:dyDescent="0.25">
      <c r="B18" s="64" t="s">
        <v>94</v>
      </c>
      <c r="C18" s="82" t="s">
        <v>105</v>
      </c>
      <c r="D18" s="79"/>
      <c r="E18" s="84"/>
      <c r="F18" s="75"/>
      <c r="G18" s="65">
        <v>1</v>
      </c>
      <c r="H18" s="80">
        <f t="shared" si="1"/>
        <v>0.8571428571428571</v>
      </c>
      <c r="I18" s="66">
        <f>IF($J$2="","",$J$2)</f>
        <v>0.8571428571428571</v>
      </c>
      <c r="J18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15.75" x14ac:dyDescent="0.25">
      <c r="A20" t="s">
        <v>77</v>
      </c>
      <c r="B20" t="s">
        <v>76</v>
      </c>
      <c r="C20" s="57" t="s">
        <v>68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69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70</v>
      </c>
    </row>
    <row r="23" spans="1:10" ht="15.75" x14ac:dyDescent="0.25">
      <c r="A23" s="56">
        <v>0.5</v>
      </c>
      <c r="B23" s="56">
        <f t="shared" si="2"/>
        <v>0.69</v>
      </c>
      <c r="C23" s="58" t="s">
        <v>82</v>
      </c>
    </row>
    <row r="24" spans="1:10" ht="15.75" x14ac:dyDescent="0.25">
      <c r="A24" s="56">
        <v>0.7</v>
      </c>
      <c r="B24" s="56">
        <f t="shared" si="2"/>
        <v>0.89</v>
      </c>
      <c r="C24" s="58" t="s">
        <v>71</v>
      </c>
    </row>
    <row r="25" spans="1:10" ht="15.75" x14ac:dyDescent="0.25">
      <c r="A25" s="56">
        <v>0.9</v>
      </c>
      <c r="B25" s="56">
        <v>1</v>
      </c>
      <c r="C25" s="58" t="s">
        <v>72</v>
      </c>
    </row>
  </sheetData>
  <sheetProtection password="CF7A" sheet="1" objects="1" scenarios="1" formatRows="0"/>
  <conditionalFormatting sqref="A21:C22 J11:J18">
    <cfRule type="expression" dxfId="13" priority="1">
      <formula>$I11&lt;$A$23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="80" zoomScaleNormal="80" workbookViewId="0">
      <selection activeCell="G9" sqref="G9"/>
    </sheetView>
  </sheetViews>
  <sheetFormatPr defaultColWidth="9.140625"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4" ht="15.75" customHeight="1" thickBot="1" x14ac:dyDescent="0.3">
      <c r="C1" s="110" t="s">
        <v>75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2:14" s="61" customFormat="1" ht="15.75" thickBot="1" x14ac:dyDescent="0.3">
      <c r="B2" s="60" t="s">
        <v>73</v>
      </c>
      <c r="C2" s="112">
        <v>42.857142857142854</v>
      </c>
      <c r="D2" s="112">
        <v>54.761904761904766</v>
      </c>
      <c r="E2" s="112">
        <v>14.285714285714285</v>
      </c>
      <c r="F2" s="112">
        <v>52.380952380952387</v>
      </c>
      <c r="G2" s="112">
        <v>33.333333333333329</v>
      </c>
      <c r="H2" s="112">
        <v>42.857142857142854</v>
      </c>
      <c r="I2" s="112">
        <v>54.761904761904766</v>
      </c>
      <c r="J2" s="112">
        <v>64.285714285714292</v>
      </c>
      <c r="K2" s="112">
        <v>64.285714285714292</v>
      </c>
      <c r="L2" s="112">
        <v>80.952380952380949</v>
      </c>
      <c r="M2" s="112">
        <v>92.857142857142861</v>
      </c>
      <c r="N2" s="112">
        <v>88.095238095238088</v>
      </c>
    </row>
    <row r="3" spans="2:14" ht="25.5" x14ac:dyDescent="0.25">
      <c r="C3" s="86" t="s">
        <v>83</v>
      </c>
      <c r="D3" s="86" t="s">
        <v>84</v>
      </c>
      <c r="E3" s="87" t="s">
        <v>85</v>
      </c>
      <c r="F3" s="87" t="s">
        <v>86</v>
      </c>
      <c r="G3" s="87" t="s">
        <v>87</v>
      </c>
      <c r="H3" s="86" t="s">
        <v>88</v>
      </c>
      <c r="I3" s="86" t="s">
        <v>89</v>
      </c>
      <c r="J3" s="87" t="s">
        <v>90</v>
      </c>
      <c r="K3" s="86" t="s">
        <v>91</v>
      </c>
      <c r="L3" s="87" t="s">
        <v>92</v>
      </c>
      <c r="M3" s="86" t="s">
        <v>93</v>
      </c>
      <c r="N3" s="87" t="s">
        <v>94</v>
      </c>
    </row>
    <row r="4" spans="2:14" x14ac:dyDescent="0.25">
      <c r="B4" s="68" t="s">
        <v>81</v>
      </c>
      <c r="C4" s="85">
        <f>IF(LEN(C3)&lt;4,1,1*LEFT(RIGHT(C3,3),1))</f>
        <v>1</v>
      </c>
      <c r="D4" s="85">
        <f t="shared" ref="D4:N4" si="0">IF(LEN(D3)&lt;4,1,1*LEFT(RIGHT(D3,3),1))</f>
        <v>2</v>
      </c>
      <c r="E4" s="85">
        <f t="shared" si="0"/>
        <v>1</v>
      </c>
      <c r="F4" s="85">
        <f t="shared" si="0"/>
        <v>2</v>
      </c>
      <c r="G4" s="85">
        <f t="shared" si="0"/>
        <v>3</v>
      </c>
      <c r="H4" s="85">
        <f t="shared" si="0"/>
        <v>1</v>
      </c>
      <c r="I4" s="85">
        <f t="shared" si="0"/>
        <v>2</v>
      </c>
      <c r="J4" s="85">
        <f t="shared" si="0"/>
        <v>1</v>
      </c>
      <c r="K4" s="85">
        <f t="shared" si="0"/>
        <v>1</v>
      </c>
      <c r="L4" s="85">
        <f t="shared" si="0"/>
        <v>1</v>
      </c>
      <c r="M4" s="85">
        <f t="shared" si="0"/>
        <v>1</v>
      </c>
      <c r="N4" s="85">
        <f t="shared" si="0"/>
        <v>1</v>
      </c>
    </row>
    <row r="5" spans="2:14" x14ac:dyDescent="0.25">
      <c r="B5" s="68" t="s">
        <v>79</v>
      </c>
      <c r="C5" s="85" t="str">
        <f>IF(LEN(C3)&lt;4,C3,LEFT(C3,LEN(C3)-4))</f>
        <v>ИК 1</v>
      </c>
      <c r="D5" s="85" t="str">
        <f t="shared" ref="D5:N5" si="1">IF(LEN(D3)&lt;4,D3,LEFT(D3,LEN(D3)-4))</f>
        <v>ИК 1</v>
      </c>
      <c r="E5" s="85" t="str">
        <f t="shared" si="1"/>
        <v>ИК 2</v>
      </c>
      <c r="F5" s="85" t="str">
        <f t="shared" si="1"/>
        <v>ИК 2</v>
      </c>
      <c r="G5" s="85" t="str">
        <f t="shared" si="1"/>
        <v>ИК 2</v>
      </c>
      <c r="H5" s="85" t="str">
        <f t="shared" si="1"/>
        <v>ИК 3</v>
      </c>
      <c r="I5" s="85" t="str">
        <f t="shared" si="1"/>
        <v>ИК 3</v>
      </c>
      <c r="J5" s="85" t="str">
        <f t="shared" si="1"/>
        <v>ГК1</v>
      </c>
      <c r="K5" s="85" t="str">
        <f t="shared" si="1"/>
        <v>ГК2</v>
      </c>
      <c r="L5" s="85" t="str">
        <f t="shared" si="1"/>
        <v>ГК3</v>
      </c>
      <c r="M5" s="85" t="str">
        <f t="shared" si="1"/>
        <v>ГК4</v>
      </c>
      <c r="N5" s="85" t="str">
        <f t="shared" si="1"/>
        <v>ФГК</v>
      </c>
    </row>
    <row r="6" spans="2:14" x14ac:dyDescent="0.25">
      <c r="B6" s="68" t="s">
        <v>80</v>
      </c>
      <c r="C6" s="85">
        <f>C4*C2</f>
        <v>42.857142857142854</v>
      </c>
      <c r="D6" s="85">
        <f t="shared" ref="D6:N6" si="2">D4*D2</f>
        <v>109.52380952380953</v>
      </c>
      <c r="E6" s="85">
        <f t="shared" si="2"/>
        <v>14.285714285714285</v>
      </c>
      <c r="F6" s="85">
        <f t="shared" si="2"/>
        <v>104.76190476190477</v>
      </c>
      <c r="G6" s="85">
        <f t="shared" si="2"/>
        <v>99.999999999999986</v>
      </c>
      <c r="H6" s="85">
        <f t="shared" si="2"/>
        <v>42.857142857142854</v>
      </c>
      <c r="I6" s="85">
        <f t="shared" si="2"/>
        <v>109.52380952380953</v>
      </c>
      <c r="J6" s="85">
        <f t="shared" si="2"/>
        <v>64.285714285714292</v>
      </c>
      <c r="K6" s="85">
        <f t="shared" si="2"/>
        <v>64.285714285714292</v>
      </c>
      <c r="L6" s="85">
        <f t="shared" si="2"/>
        <v>80.952380952380949</v>
      </c>
      <c r="M6" s="85">
        <f t="shared" si="2"/>
        <v>92.857142857142861</v>
      </c>
      <c r="N6" s="85">
        <f t="shared" si="2"/>
        <v>88.095238095238088</v>
      </c>
    </row>
    <row r="7" spans="2:14" x14ac:dyDescent="0.25">
      <c r="C7" s="55" t="s">
        <v>106</v>
      </c>
    </row>
    <row r="8" spans="2:14" x14ac:dyDescent="0.25">
      <c r="C8" s="55" t="s">
        <v>74</v>
      </c>
      <c r="D8" s="55" t="s">
        <v>107</v>
      </c>
    </row>
    <row r="9" spans="2:14" ht="21" x14ac:dyDescent="0.35">
      <c r="F9" s="77" t="str">
        <f>IF(COUNTIF(C2:N2,"")=0,"","Введите уровень успешности каждого задания")</f>
        <v/>
      </c>
    </row>
    <row r="10" spans="2:14" ht="94.5" x14ac:dyDescent="0.25">
      <c r="B10" s="78" t="s">
        <v>60</v>
      </c>
      <c r="C10" s="78" t="s">
        <v>62</v>
      </c>
      <c r="D10" s="78" t="s">
        <v>63</v>
      </c>
      <c r="E10" s="78" t="s">
        <v>66</v>
      </c>
      <c r="F10" s="73" t="s">
        <v>64</v>
      </c>
      <c r="G10" s="73" t="s">
        <v>65</v>
      </c>
      <c r="H10" s="73" t="s">
        <v>61</v>
      </c>
      <c r="I10" s="73" t="s">
        <v>67</v>
      </c>
      <c r="J10" s="73" t="s">
        <v>78</v>
      </c>
    </row>
    <row r="11" spans="2:14" ht="15.75" x14ac:dyDescent="0.25">
      <c r="B11" s="74" t="str">
        <f>'9-Б'!B11</f>
        <v>ИК 1</v>
      </c>
      <c r="C11" s="83" t="str">
        <f>'9-Б'!C11</f>
        <v>Содержание изложения</v>
      </c>
      <c r="D11" s="79">
        <f>'9-Б'!D11</f>
        <v>0</v>
      </c>
      <c r="E11" s="84">
        <f>'9-Б'!E11</f>
        <v>0</v>
      </c>
      <c r="F11" s="75">
        <f>'9-Б'!F11</f>
        <v>0</v>
      </c>
      <c r="G11" s="65">
        <f>'9-Б'!G11</f>
        <v>2</v>
      </c>
      <c r="H11" s="80">
        <f>IF(I11="","",I11*G11)</f>
        <v>1.5238095238095237</v>
      </c>
      <c r="I11" s="76">
        <f t="shared" ref="I11:I18" si="3">IF(COUNTIFS($C$5:$N$5,$B11,$C$2:$N$2,"")=0,SUMIFS($C$6:$N$6,$C$5:$N$5,$B11)/$G11/100,"")</f>
        <v>0.76190476190476186</v>
      </c>
      <c r="J11" s="75" t="str">
        <f t="shared" ref="J11:J18" si="4">IF(I11="",$F$9,IF(I11&gt;=$A$25,$C$25,IF(I11&gt;=$A$24,$C$24,IF(I11&gt;=$A$23,$C$23,IF(I11&gt;=$A$22,$C$22,$C$21)))))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4" ht="15.75" x14ac:dyDescent="0.25">
      <c r="B12" s="74" t="str">
        <f>'9-Б'!B12</f>
        <v>ИК 2</v>
      </c>
      <c r="C12" s="83" t="str">
        <f>'9-Б'!C12</f>
        <v>Сжатие исходного текста</v>
      </c>
      <c r="D12" s="79">
        <f>'9-Б'!D12</f>
        <v>0</v>
      </c>
      <c r="E12" s="84">
        <f>'9-Б'!E12</f>
        <v>0</v>
      </c>
      <c r="F12" s="75">
        <f>'9-Б'!F12</f>
        <v>0</v>
      </c>
      <c r="G12" s="65">
        <f>'9-Б'!G12</f>
        <v>3</v>
      </c>
      <c r="H12" s="80">
        <f t="shared" ref="H12:H18" si="5">IF(I12="","",I12*G12)</f>
        <v>2.1904761904761902</v>
      </c>
      <c r="I12" s="76">
        <f t="shared" si="3"/>
        <v>0.73015873015873012</v>
      </c>
      <c r="J12" s="75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4" ht="31.5" x14ac:dyDescent="0.25">
      <c r="B13" s="74" t="str">
        <f>'9-Б'!B13</f>
        <v>ИК 3</v>
      </c>
      <c r="C13" s="82" t="str">
        <f>'9-Б'!C13</f>
        <v>Смысловая цельность, речевая связность и последовательность изложения</v>
      </c>
      <c r="D13" s="79">
        <f>'9-Б'!D13</f>
        <v>0</v>
      </c>
      <c r="E13" s="84">
        <f>'9-Б'!E13</f>
        <v>0</v>
      </c>
      <c r="F13" s="75">
        <f>'9-Б'!F13</f>
        <v>0</v>
      </c>
      <c r="G13" s="65">
        <f>'9-Б'!G13</f>
        <v>2</v>
      </c>
      <c r="H13" s="80">
        <f t="shared" si="5"/>
        <v>1.5238095238095237</v>
      </c>
      <c r="I13" s="76">
        <f t="shared" si="3"/>
        <v>0.76190476190476186</v>
      </c>
      <c r="J13" s="75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4" ht="15.75" x14ac:dyDescent="0.25">
      <c r="B14" s="74" t="str">
        <f>'9-Б'!B14</f>
        <v>ГК1</v>
      </c>
      <c r="C14" s="82" t="str">
        <f>'9-Б'!C14</f>
        <v>Соблюдение орфографических норм</v>
      </c>
      <c r="D14" s="79">
        <f>'9-Б'!D14</f>
        <v>0</v>
      </c>
      <c r="E14" s="84">
        <f>'9-Б'!E14</f>
        <v>0</v>
      </c>
      <c r="F14" s="75">
        <f>'9-Б'!F14</f>
        <v>0</v>
      </c>
      <c r="G14" s="65">
        <f>'9-Б'!G14</f>
        <v>1</v>
      </c>
      <c r="H14" s="80">
        <f t="shared" si="5"/>
        <v>0.6428571428571429</v>
      </c>
      <c r="I14" s="76">
        <f t="shared" si="3"/>
        <v>0.6428571428571429</v>
      </c>
      <c r="J14" s="75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4" ht="15.75" x14ac:dyDescent="0.25">
      <c r="B15" s="74" t="str">
        <f>'9-Б'!B15</f>
        <v>ГК2</v>
      </c>
      <c r="C15" s="82" t="str">
        <f>'9-Б'!C15</f>
        <v>Соблюдение пунктуационных норм</v>
      </c>
      <c r="D15" s="79">
        <f>'9-Б'!D15</f>
        <v>0</v>
      </c>
      <c r="E15" s="84">
        <f>'9-Б'!E15</f>
        <v>0</v>
      </c>
      <c r="F15" s="75">
        <f>'9-Б'!F15</f>
        <v>0</v>
      </c>
      <c r="G15" s="65">
        <f>'9-Б'!G15</f>
        <v>1</v>
      </c>
      <c r="H15" s="80">
        <f t="shared" si="5"/>
        <v>0.6428571428571429</v>
      </c>
      <c r="I15" s="76">
        <f t="shared" si="3"/>
        <v>0.6428571428571429</v>
      </c>
      <c r="J15" s="75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4" ht="15.75" x14ac:dyDescent="0.25">
      <c r="B16" s="74" t="str">
        <f>'9-Б'!B16</f>
        <v>ГК3</v>
      </c>
      <c r="C16" s="82" t="str">
        <f>'9-Б'!C16</f>
        <v>Соблюдение языковых норм</v>
      </c>
      <c r="D16" s="79">
        <f>'9-Б'!D16</f>
        <v>0</v>
      </c>
      <c r="E16" s="84">
        <f>'9-Б'!E16</f>
        <v>0</v>
      </c>
      <c r="F16" s="75">
        <f>'9-Б'!F16</f>
        <v>0</v>
      </c>
      <c r="G16" s="65">
        <f>'9-Б'!G16</f>
        <v>1</v>
      </c>
      <c r="H16" s="80">
        <f t="shared" si="5"/>
        <v>0.80952380952380953</v>
      </c>
      <c r="I16" s="76">
        <f t="shared" si="3"/>
        <v>0.80952380952380953</v>
      </c>
      <c r="J16" s="75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15.75" x14ac:dyDescent="0.25">
      <c r="B17" s="74" t="str">
        <f>'9-Б'!B17</f>
        <v>ГК4</v>
      </c>
      <c r="C17" s="82" t="str">
        <f>'9-Б'!C17</f>
        <v>Соблюдение речевых норм</v>
      </c>
      <c r="D17" s="79">
        <f>'9-Б'!D17</f>
        <v>0</v>
      </c>
      <c r="E17" s="84">
        <f>'9-Б'!E17</f>
        <v>0</v>
      </c>
      <c r="F17" s="75">
        <f>'9-Б'!F17</f>
        <v>0</v>
      </c>
      <c r="G17" s="65">
        <f>'9-Б'!G17</f>
        <v>1</v>
      </c>
      <c r="H17" s="80">
        <f t="shared" si="5"/>
        <v>0.9285714285714286</v>
      </c>
      <c r="I17" s="76">
        <f t="shared" si="3"/>
        <v>0.9285714285714286</v>
      </c>
      <c r="J17" s="75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31.5" x14ac:dyDescent="0.25">
      <c r="B18" s="74" t="str">
        <f>'9-Б'!B18</f>
        <v>ФГК</v>
      </c>
      <c r="C18" s="82" t="str">
        <f>'9-Б'!C18</f>
        <v>Соблюдение фактологической точности в фоновом материале</v>
      </c>
      <c r="D18" s="79">
        <f>'9-Б'!D18</f>
        <v>0</v>
      </c>
      <c r="E18" s="84">
        <f>'9-Б'!E18</f>
        <v>0</v>
      </c>
      <c r="F18" s="75">
        <f>'9-Б'!F18</f>
        <v>0</v>
      </c>
      <c r="G18" s="65">
        <f>'9-Б'!G18</f>
        <v>1</v>
      </c>
      <c r="H18" s="80">
        <f t="shared" si="5"/>
        <v>0.88095238095238093</v>
      </c>
      <c r="I18" s="76">
        <f t="shared" si="3"/>
        <v>0.88095238095238093</v>
      </c>
      <c r="J18" s="75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15.75" x14ac:dyDescent="0.25">
      <c r="A20" s="69" t="s">
        <v>77</v>
      </c>
      <c r="B20" s="69" t="s">
        <v>76</v>
      </c>
      <c r="C20" s="70" t="s">
        <v>68</v>
      </c>
    </row>
    <row r="21" spans="1:10" ht="15.75" x14ac:dyDescent="0.25">
      <c r="A21" s="71">
        <v>0</v>
      </c>
      <c r="B21" s="71">
        <f>A22-0.01</f>
        <v>0.28999999999999998</v>
      </c>
      <c r="C21" s="72" t="s">
        <v>69</v>
      </c>
    </row>
    <row r="22" spans="1:10" ht="15.75" x14ac:dyDescent="0.25">
      <c r="A22" s="71">
        <v>0.3</v>
      </c>
      <c r="B22" s="71">
        <f t="shared" ref="B22:B24" si="6">A23-0.01</f>
        <v>0.49</v>
      </c>
      <c r="C22" s="72" t="s">
        <v>70</v>
      </c>
    </row>
    <row r="23" spans="1:10" ht="15.75" x14ac:dyDescent="0.25">
      <c r="A23" s="71">
        <v>0.5</v>
      </c>
      <c r="B23" s="71">
        <f t="shared" si="6"/>
        <v>0.69</v>
      </c>
      <c r="C23" s="72" t="s">
        <v>82</v>
      </c>
    </row>
    <row r="24" spans="1:10" ht="15.75" x14ac:dyDescent="0.25">
      <c r="A24" s="71">
        <v>0.7</v>
      </c>
      <c r="B24" s="71">
        <f t="shared" si="6"/>
        <v>0.89</v>
      </c>
      <c r="C24" s="72" t="s">
        <v>71</v>
      </c>
    </row>
    <row r="25" spans="1:10" ht="15.75" x14ac:dyDescent="0.25">
      <c r="A25" s="71">
        <v>0.9</v>
      </c>
      <c r="B25" s="71">
        <v>1</v>
      </c>
      <c r="C25" s="72" t="s">
        <v>72</v>
      </c>
    </row>
  </sheetData>
  <sheetProtection password="CF7A" sheet="1" objects="1" scenarios="1" formatRows="0"/>
  <mergeCells count="1">
    <mergeCell ref="C1:N1"/>
  </mergeCells>
  <conditionalFormatting sqref="A21:C22 J11:J18">
    <cfRule type="expression" dxfId="12" priority="1790">
      <formula>$I11&lt;$A$23</formula>
    </cfRule>
  </conditionalFormatting>
  <conditionalFormatting sqref="C2:N2">
    <cfRule type="cellIs" dxfId="7" priority="4" stopIfTrue="1" operator="greaterThan">
      <formula>100</formula>
    </cfRule>
  </conditionalFormatting>
  <conditionalFormatting sqref="C2:D2">
    <cfRule type="expression" dxfId="5" priority="1" stopIfTrue="1">
      <formula>SUM($I$6:$J$6)&gt;100</formula>
    </cfRule>
  </conditionalFormatting>
  <conditionalFormatting sqref="H2:I2">
    <cfRule type="expression" dxfId="3" priority="3" stopIfTrue="1">
      <formula>SUM($N$6:$O$6)&gt;100</formula>
    </cfRule>
  </conditionalFormatting>
  <conditionalFormatting sqref="E2:G2">
    <cfRule type="expression" dxfId="1" priority="2" stopIfTrue="1">
      <formula>SUM($K$6:$M$6)&gt;100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Форма_3</vt:lpstr>
      <vt:lpstr>Areas</vt:lpstr>
      <vt:lpstr>9-А</vt:lpstr>
      <vt:lpstr>9-Б</vt:lpstr>
      <vt:lpstr>Анализ СОШ № 30</vt:lpstr>
      <vt:lpstr>'9-А'!Область_печати</vt:lpstr>
      <vt:lpstr>'9-Б'!Область_печати</vt:lpstr>
      <vt:lpstr>'Анализ СОШ № 30'!Область_печати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Пользователь Windows</cp:lastModifiedBy>
  <cp:lastPrinted>2017-01-14T08:25:03Z</cp:lastPrinted>
  <dcterms:created xsi:type="dcterms:W3CDTF">2006-09-28T05:33:49Z</dcterms:created>
  <dcterms:modified xsi:type="dcterms:W3CDTF">2018-12-16T15:10:13Z</dcterms:modified>
</cp:coreProperties>
</file>